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3.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filterPrivacy="1"/>
  <xr:revisionPtr revIDLastSave="0" documentId="8_{F3467246-7FCC-4D39-BE30-6B0D65A0C03B}" xr6:coauthVersionLast="44" xr6:coauthVersionMax="45" xr10:uidLastSave="{00000000-0000-0000-0000-000000000000}"/>
  <bookViews>
    <workbookView xWindow="-120" yWindow="-120" windowWidth="29040" windowHeight="15840" xr2:uid="{00000000-000D-0000-FFFF-FFFF00000000}"/>
  </bookViews>
  <sheets>
    <sheet name="Graphs" sheetId="6" r:id="rId1"/>
    <sheet name="UV254" sheetId="1" r:id="rId2"/>
    <sheet name="TOC (LCOCD)" sheetId="2" r:id="rId3"/>
    <sheet name="COD" sheetId="3" r:id="rId4"/>
    <sheet name="NO2" sheetId="4" r:id="rId5"/>
    <sheet name="pH" sheetId="5"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77" i="2" l="1"/>
  <c r="K77" i="2"/>
  <c r="L59" i="2"/>
  <c r="K59" i="2"/>
  <c r="L28" i="2"/>
  <c r="K28" i="2"/>
  <c r="H53" i="2" l="1"/>
  <c r="E80" i="2" l="1"/>
  <c r="F80" i="2"/>
  <c r="G80" i="2"/>
  <c r="H80" i="2"/>
  <c r="I80" i="2"/>
  <c r="E78" i="2"/>
  <c r="F78" i="2"/>
  <c r="G78" i="2"/>
  <c r="H78" i="2"/>
  <c r="I78" i="2"/>
  <c r="E79" i="2"/>
  <c r="F79" i="2"/>
  <c r="G79" i="2"/>
  <c r="H79" i="2"/>
  <c r="I79" i="2"/>
  <c r="E72" i="2"/>
  <c r="F72" i="2"/>
  <c r="G72" i="2"/>
  <c r="H72" i="2"/>
  <c r="I72" i="2"/>
  <c r="E73" i="2"/>
  <c r="F73" i="2"/>
  <c r="G73" i="2"/>
  <c r="H73" i="2"/>
  <c r="I73" i="2"/>
  <c r="E74" i="2"/>
  <c r="F74" i="2"/>
  <c r="G74" i="2"/>
  <c r="H74" i="2"/>
  <c r="I74" i="2"/>
  <c r="E66" i="2"/>
  <c r="F66" i="2"/>
  <c r="G66" i="2"/>
  <c r="H66" i="2"/>
  <c r="I66" i="2"/>
  <c r="E67" i="2"/>
  <c r="F67" i="2"/>
  <c r="G67" i="2"/>
  <c r="H67" i="2"/>
  <c r="I67" i="2"/>
  <c r="E68" i="2"/>
  <c r="F68" i="2"/>
  <c r="G68" i="2"/>
  <c r="H68" i="2"/>
  <c r="I68" i="2"/>
  <c r="I77" i="2"/>
  <c r="H77" i="2"/>
  <c r="G77" i="2"/>
  <c r="F77" i="2"/>
  <c r="E77" i="2"/>
  <c r="I71" i="2"/>
  <c r="H71" i="2"/>
  <c r="G71" i="2"/>
  <c r="F71" i="2"/>
  <c r="E71" i="2"/>
  <c r="I65" i="2"/>
  <c r="H65" i="2"/>
  <c r="G65" i="2"/>
  <c r="F65" i="2"/>
  <c r="E65" i="2"/>
  <c r="E60" i="2"/>
  <c r="F60" i="2"/>
  <c r="G60" i="2"/>
  <c r="H60" i="2"/>
  <c r="I60" i="2"/>
  <c r="E61" i="2"/>
  <c r="F61" i="2"/>
  <c r="G61" i="2"/>
  <c r="H61" i="2"/>
  <c r="I61" i="2"/>
  <c r="E62" i="2"/>
  <c r="F62" i="2"/>
  <c r="G62" i="2"/>
  <c r="H62" i="2"/>
  <c r="I62" i="2"/>
  <c r="I59" i="2"/>
  <c r="H59" i="2"/>
  <c r="G59" i="2"/>
  <c r="F59" i="2"/>
  <c r="E59" i="2"/>
  <c r="E54" i="2"/>
  <c r="F54" i="2"/>
  <c r="G54" i="2"/>
  <c r="H54" i="2"/>
  <c r="I54" i="2"/>
  <c r="E55" i="2"/>
  <c r="F55" i="2"/>
  <c r="G55" i="2"/>
  <c r="H55" i="2"/>
  <c r="I55" i="2"/>
  <c r="E56" i="2"/>
  <c r="F56" i="2"/>
  <c r="G56" i="2"/>
  <c r="H56" i="2"/>
  <c r="I56" i="2"/>
  <c r="I53" i="2"/>
  <c r="G53" i="2"/>
  <c r="F53" i="2"/>
  <c r="E53" i="2"/>
  <c r="E48" i="2"/>
  <c r="F48" i="2"/>
  <c r="G48" i="2"/>
  <c r="H48" i="2"/>
  <c r="I48" i="2"/>
  <c r="E49" i="2"/>
  <c r="F49" i="2"/>
  <c r="G49" i="2"/>
  <c r="H49" i="2"/>
  <c r="I49" i="2"/>
  <c r="E50" i="2"/>
  <c r="F50" i="2"/>
  <c r="G50" i="2"/>
  <c r="H50" i="2"/>
  <c r="I50" i="2"/>
  <c r="I47" i="2"/>
  <c r="H47" i="2"/>
  <c r="G47" i="2"/>
  <c r="F47" i="2"/>
  <c r="E47" i="2"/>
  <c r="E42" i="2"/>
  <c r="F42" i="2"/>
  <c r="G42" i="2"/>
  <c r="H42" i="2"/>
  <c r="I42" i="2"/>
  <c r="E43" i="2"/>
  <c r="F43" i="2"/>
  <c r="G43" i="2"/>
  <c r="H43" i="2"/>
  <c r="I43" i="2"/>
  <c r="E44" i="2"/>
  <c r="F44" i="2"/>
  <c r="G44" i="2"/>
  <c r="H44" i="2"/>
  <c r="I44" i="2"/>
  <c r="I41" i="2"/>
  <c r="H41" i="2"/>
  <c r="G41" i="2"/>
  <c r="F41" i="2"/>
  <c r="E41" i="2"/>
  <c r="E35" i="2"/>
  <c r="F35" i="2"/>
  <c r="G35" i="2"/>
  <c r="H35" i="2"/>
  <c r="I35" i="2"/>
  <c r="E36" i="2"/>
  <c r="F36" i="2"/>
  <c r="G36" i="2"/>
  <c r="H36" i="2"/>
  <c r="I36" i="2"/>
  <c r="E37" i="2"/>
  <c r="F37" i="2"/>
  <c r="G37" i="2"/>
  <c r="H37" i="2"/>
  <c r="I37" i="2"/>
  <c r="I34" i="2"/>
  <c r="H34" i="2"/>
  <c r="G34" i="2"/>
  <c r="F34" i="2"/>
  <c r="E34" i="2"/>
  <c r="A76" i="2"/>
  <c r="A70" i="2"/>
  <c r="A64" i="2"/>
  <c r="A58" i="2"/>
  <c r="A52" i="2"/>
  <c r="A46" i="2"/>
  <c r="A40" i="2"/>
  <c r="A33" i="2"/>
  <c r="E29" i="2"/>
  <c r="F29" i="2"/>
  <c r="G29" i="2"/>
  <c r="H29" i="2"/>
  <c r="I29" i="2"/>
  <c r="E30" i="2"/>
  <c r="F30" i="2"/>
  <c r="G30" i="2"/>
  <c r="H30" i="2"/>
  <c r="I30" i="2"/>
  <c r="E31" i="2"/>
  <c r="F31" i="2"/>
  <c r="G31" i="2"/>
  <c r="H31" i="2"/>
  <c r="I31" i="2"/>
  <c r="I28" i="2"/>
  <c r="E28" i="2"/>
  <c r="H28" i="2"/>
  <c r="G28" i="2"/>
  <c r="F28" i="2"/>
  <c r="I27" i="2"/>
  <c r="I33" i="2" s="1"/>
  <c r="H27" i="2"/>
  <c r="H33" i="2" s="1"/>
  <c r="H58" i="2" s="1"/>
  <c r="E27" i="2"/>
  <c r="E33" i="2" s="1"/>
  <c r="E40" i="2" s="1"/>
  <c r="F27" i="2"/>
  <c r="F33" i="2" s="1"/>
  <c r="F46" i="2" s="1"/>
  <c r="G27" i="2"/>
  <c r="G33" i="2" s="1"/>
  <c r="G52" i="2" s="1"/>
  <c r="A27" i="2"/>
  <c r="I70" i="2" l="1"/>
  <c r="E70" i="2"/>
  <c r="I40" i="2"/>
  <c r="I52" i="2"/>
  <c r="I58" i="2"/>
  <c r="F76" i="2"/>
  <c r="H64" i="2"/>
  <c r="G76" i="2"/>
  <c r="F70" i="2"/>
  <c r="I76" i="2"/>
  <c r="E76" i="2"/>
  <c r="H70" i="2"/>
  <c r="G64" i="2"/>
  <c r="H76" i="2"/>
  <c r="G70" i="2"/>
  <c r="G46" i="2"/>
  <c r="H40" i="2"/>
  <c r="G58" i="2"/>
  <c r="G40" i="2"/>
  <c r="E46" i="2"/>
  <c r="H46" i="2"/>
  <c r="F52" i="2"/>
  <c r="E52" i="2"/>
  <c r="F58" i="2"/>
  <c r="E58" i="2"/>
  <c r="F64" i="2"/>
  <c r="H52" i="2"/>
  <c r="F40" i="2"/>
  <c r="E64" i="2"/>
  <c r="I46" i="2"/>
  <c r="I64" i="2"/>
  <c r="J36" i="6" l="1"/>
  <c r="B36" i="6" s="1"/>
  <c r="I4" i="6" l="1"/>
  <c r="C29" i="2" s="1"/>
  <c r="I5" i="6"/>
  <c r="C30" i="2" s="1"/>
  <c r="I6" i="6"/>
  <c r="C31" i="2" s="1"/>
  <c r="I3" i="6"/>
  <c r="C44" i="2" l="1"/>
  <c r="C37" i="2"/>
  <c r="C56" i="2"/>
  <c r="C80" i="2"/>
  <c r="C62" i="2"/>
  <c r="C50" i="2"/>
  <c r="I10" i="6"/>
  <c r="C28" i="2"/>
  <c r="C79" i="2"/>
  <c r="C55" i="2"/>
  <c r="C36" i="2"/>
  <c r="C61" i="2"/>
  <c r="C43" i="2"/>
  <c r="C49" i="2"/>
  <c r="C48" i="2"/>
  <c r="C54" i="2"/>
  <c r="C35" i="2"/>
  <c r="C78" i="2"/>
  <c r="C60" i="2"/>
  <c r="C42" i="2"/>
  <c r="K17" i="6"/>
  <c r="J9" i="6"/>
  <c r="K9" i="6"/>
  <c r="L9" i="6"/>
  <c r="M9" i="6"/>
  <c r="N9" i="6"/>
  <c r="O9" i="6"/>
  <c r="C67" i="2" l="1"/>
  <c r="C73" i="2"/>
  <c r="C74" i="2"/>
  <c r="C68" i="2"/>
  <c r="C41" i="2"/>
  <c r="C53" i="2"/>
  <c r="C59" i="2"/>
  <c r="C47" i="2"/>
  <c r="C77" i="2"/>
  <c r="C34" i="2"/>
  <c r="C72" i="2"/>
  <c r="C66" i="2"/>
  <c r="B10" i="6"/>
  <c r="C65" i="2" l="1"/>
  <c r="C71" i="2"/>
  <c r="I11" i="6"/>
  <c r="I12" i="6"/>
  <c r="I13" i="6"/>
  <c r="I2" i="6"/>
  <c r="I9" i="6" s="1"/>
  <c r="K37" i="6" l="1"/>
  <c r="C37" i="6" s="1"/>
  <c r="K38" i="6"/>
  <c r="C38" i="6" s="1"/>
  <c r="K39" i="6"/>
  <c r="C39" i="6" s="1"/>
  <c r="K36" i="6"/>
  <c r="C36" i="6" s="1"/>
  <c r="O28" i="6" l="1"/>
  <c r="O29" i="6"/>
  <c r="O30" i="6"/>
  <c r="O27" i="6"/>
  <c r="N28" i="6"/>
  <c r="N29" i="6"/>
  <c r="N30" i="6"/>
  <c r="N27" i="6"/>
  <c r="K28" i="6"/>
  <c r="K29" i="6"/>
  <c r="K27" i="6"/>
  <c r="J27" i="6"/>
  <c r="J30" i="6"/>
  <c r="J28" i="6"/>
  <c r="J29" i="6"/>
  <c r="L27" i="6"/>
  <c r="K19" i="6" l="1"/>
  <c r="L19" i="6"/>
  <c r="M19" i="6"/>
  <c r="N19" i="6"/>
  <c r="O19" i="6"/>
  <c r="K20" i="6"/>
  <c r="L20" i="6"/>
  <c r="M20" i="6"/>
  <c r="N20" i="6"/>
  <c r="O20" i="6"/>
  <c r="K21" i="6"/>
  <c r="L21" i="6"/>
  <c r="M21" i="6"/>
  <c r="N21" i="6"/>
  <c r="O21" i="6"/>
  <c r="O18" i="6"/>
  <c r="N18" i="6"/>
  <c r="M18" i="6"/>
  <c r="L18" i="6"/>
  <c r="K18" i="6"/>
  <c r="J17" i="6"/>
  <c r="Q18" i="6" l="1"/>
  <c r="I45" i="6"/>
  <c r="I46" i="6"/>
  <c r="I47" i="6"/>
  <c r="I48" i="6"/>
  <c r="I44" i="6"/>
  <c r="I36" i="6"/>
  <c r="A36" i="6" s="1"/>
  <c r="I37" i="6"/>
  <c r="A37" i="6" s="1"/>
  <c r="I38" i="6"/>
  <c r="A38" i="6" s="1"/>
  <c r="I39" i="6"/>
  <c r="A39" i="6" s="1"/>
  <c r="I35" i="6"/>
  <c r="A35" i="6" s="1"/>
  <c r="I27" i="6"/>
  <c r="I28" i="6"/>
  <c r="I29" i="6"/>
  <c r="I30" i="6"/>
  <c r="I26" i="6"/>
  <c r="I18" i="6"/>
  <c r="I19" i="6"/>
  <c r="I20" i="6"/>
  <c r="I21" i="6"/>
  <c r="I17" i="6"/>
  <c r="J46" i="6" l="1"/>
  <c r="K46" i="6"/>
  <c r="L46" i="6"/>
  <c r="M46" i="6"/>
  <c r="N46" i="6"/>
  <c r="O46" i="6"/>
  <c r="J47" i="6"/>
  <c r="K47" i="6"/>
  <c r="L47" i="6"/>
  <c r="M47" i="6"/>
  <c r="N47" i="6"/>
  <c r="O47" i="6"/>
  <c r="J48" i="6"/>
  <c r="K48" i="6"/>
  <c r="L48" i="6"/>
  <c r="M48" i="6"/>
  <c r="N48" i="6"/>
  <c r="O48" i="6"/>
  <c r="O45" i="6"/>
  <c r="N45" i="6"/>
  <c r="M45" i="6"/>
  <c r="L45" i="6"/>
  <c r="K45" i="6"/>
  <c r="J45" i="6"/>
  <c r="J44" i="6"/>
  <c r="K44" i="6"/>
  <c r="L44" i="6"/>
  <c r="M44" i="6"/>
  <c r="N44" i="6"/>
  <c r="O44" i="6"/>
  <c r="J37" i="6"/>
  <c r="B37" i="6" s="1"/>
  <c r="L37" i="6"/>
  <c r="D37" i="6" s="1"/>
  <c r="M37" i="6"/>
  <c r="E37" i="6" s="1"/>
  <c r="N37" i="6"/>
  <c r="F37" i="6" s="1"/>
  <c r="O37" i="6"/>
  <c r="G37" i="6" s="1"/>
  <c r="J38" i="6"/>
  <c r="B38" i="6" s="1"/>
  <c r="L38" i="6"/>
  <c r="D38" i="6" s="1"/>
  <c r="M38" i="6"/>
  <c r="E38" i="6" s="1"/>
  <c r="N38" i="6"/>
  <c r="F38" i="6" s="1"/>
  <c r="O38" i="6"/>
  <c r="G38" i="6" s="1"/>
  <c r="J39" i="6"/>
  <c r="B39" i="6" s="1"/>
  <c r="L39" i="6"/>
  <c r="D39" i="6" s="1"/>
  <c r="M39" i="6"/>
  <c r="E39" i="6" s="1"/>
  <c r="N39" i="6"/>
  <c r="F39" i="6" s="1"/>
  <c r="O39" i="6"/>
  <c r="G39" i="6" s="1"/>
  <c r="O36" i="6"/>
  <c r="G36" i="6" s="1"/>
  <c r="N36" i="6"/>
  <c r="F36" i="6" s="1"/>
  <c r="M36" i="6"/>
  <c r="E36" i="6" s="1"/>
  <c r="L36" i="6"/>
  <c r="D36" i="6" s="1"/>
  <c r="I34" i="6"/>
  <c r="J35" i="6"/>
  <c r="B35" i="6" s="1"/>
  <c r="K35" i="6"/>
  <c r="C35" i="6" s="1"/>
  <c r="L35" i="6"/>
  <c r="D35" i="6" s="1"/>
  <c r="M35" i="6"/>
  <c r="E35" i="6" s="1"/>
  <c r="N35" i="6"/>
  <c r="F35" i="6" s="1"/>
  <c r="O35" i="6"/>
  <c r="G35" i="6" s="1"/>
  <c r="L28" i="6"/>
  <c r="M28" i="6"/>
  <c r="L29" i="6"/>
  <c r="M29" i="6"/>
  <c r="L30" i="6"/>
  <c r="M30" i="6"/>
  <c r="M27" i="6"/>
  <c r="O26" i="6"/>
  <c r="J26" i="6"/>
  <c r="K26" i="6"/>
  <c r="L26" i="6"/>
  <c r="M26" i="6"/>
  <c r="N26" i="6"/>
  <c r="L17" i="6"/>
  <c r="M17" i="6"/>
  <c r="N17" i="6"/>
  <c r="O17" i="6"/>
  <c r="F27" i="6" l="1"/>
  <c r="G27" i="6"/>
  <c r="J5" i="1"/>
  <c r="K5" i="1"/>
  <c r="L5" i="1"/>
  <c r="M5" i="1"/>
  <c r="N5" i="1"/>
  <c r="O5" i="1"/>
  <c r="J6" i="1"/>
  <c r="K6" i="1"/>
  <c r="L6" i="1"/>
  <c r="M6" i="1"/>
  <c r="N6" i="1"/>
  <c r="O6" i="1"/>
  <c r="J7" i="1"/>
  <c r="K7" i="1"/>
  <c r="L7" i="1"/>
  <c r="M7" i="1"/>
  <c r="N7" i="1"/>
  <c r="O7" i="1"/>
  <c r="O4" i="1"/>
  <c r="O3" i="1"/>
  <c r="N4" i="1"/>
  <c r="N3" i="1"/>
  <c r="M4" i="1"/>
  <c r="L4" i="1"/>
  <c r="K4" i="1"/>
  <c r="J4" i="1"/>
  <c r="M3" i="1"/>
  <c r="L3" i="1"/>
  <c r="K3" i="1"/>
  <c r="J3" i="1"/>
  <c r="E31" i="1"/>
  <c r="E30" i="1"/>
  <c r="F30" i="1" l="1"/>
  <c r="E8" i="1"/>
  <c r="K3" i="6" s="1"/>
  <c r="K10" i="6" s="1"/>
  <c r="E12" i="1"/>
  <c r="E16" i="1"/>
  <c r="L6" i="6" s="1"/>
  <c r="L13" i="6" s="1"/>
  <c r="E20" i="1"/>
  <c r="M6" i="6" s="1"/>
  <c r="M13" i="6" s="1"/>
  <c r="E24" i="1"/>
  <c r="N6" i="6" s="1"/>
  <c r="N13" i="6" s="1"/>
  <c r="E28" i="1"/>
  <c r="O6" i="6" s="1"/>
  <c r="O13" i="6" s="1"/>
  <c r="E5" i="1"/>
  <c r="J4" i="6" s="1"/>
  <c r="J11" i="6" s="1"/>
  <c r="E9" i="1"/>
  <c r="K4" i="6" s="1"/>
  <c r="K11" i="6" s="1"/>
  <c r="E13" i="1"/>
  <c r="L3" i="6" s="1"/>
  <c r="L10" i="6" s="1"/>
  <c r="E17" i="1"/>
  <c r="M3" i="6" s="1"/>
  <c r="M10" i="6" s="1"/>
  <c r="E21" i="1"/>
  <c r="N3" i="6" s="1"/>
  <c r="N10" i="6" s="1"/>
  <c r="E25" i="1"/>
  <c r="O3" i="6" s="1"/>
  <c r="O10" i="6" s="1"/>
  <c r="E4" i="1"/>
  <c r="J3" i="6" s="1"/>
  <c r="J10" i="6" s="1"/>
  <c r="E6" i="1"/>
  <c r="J5" i="6" s="1"/>
  <c r="J12" i="6" s="1"/>
  <c r="E10" i="1"/>
  <c r="K5" i="6" s="1"/>
  <c r="K12" i="6" s="1"/>
  <c r="E14" i="1"/>
  <c r="L4" i="6" s="1"/>
  <c r="L11" i="6" s="1"/>
  <c r="E18" i="1"/>
  <c r="M4" i="6" s="1"/>
  <c r="M11" i="6" s="1"/>
  <c r="E22" i="1"/>
  <c r="N4" i="6" s="1"/>
  <c r="N11" i="6" s="1"/>
  <c r="E26" i="1"/>
  <c r="O4" i="6" s="1"/>
  <c r="O11" i="6" s="1"/>
  <c r="E7" i="1"/>
  <c r="J6" i="6" s="1"/>
  <c r="J13" i="6" s="1"/>
  <c r="E11" i="1"/>
  <c r="K6" i="6" s="1"/>
  <c r="K13" i="6" s="1"/>
  <c r="E15" i="1"/>
  <c r="L5" i="6" s="1"/>
  <c r="L12" i="6" s="1"/>
  <c r="E19" i="1"/>
  <c r="M5" i="6" s="1"/>
  <c r="M12" i="6" s="1"/>
  <c r="E23" i="1"/>
  <c r="N5" i="6" s="1"/>
  <c r="N12" i="6" s="1"/>
  <c r="E27" i="1"/>
  <c r="O5" i="6" s="1"/>
  <c r="O12" i="6" s="1"/>
  <c r="Q10" i="6" l="1"/>
  <c r="R10" i="6"/>
</calcChain>
</file>

<file path=xl/sharedStrings.xml><?xml version="1.0" encoding="utf-8"?>
<sst xmlns="http://schemas.openxmlformats.org/spreadsheetml/2006/main" count="240" uniqueCount="95">
  <si>
    <t>UV254</t>
  </si>
  <si>
    <t>pH</t>
  </si>
  <si>
    <t>F1</t>
  </si>
  <si>
    <t>F1-0</t>
  </si>
  <si>
    <t>F1-0.2</t>
  </si>
  <si>
    <t>F1-0.5</t>
  </si>
  <si>
    <t>F1-1</t>
  </si>
  <si>
    <t>F2</t>
  </si>
  <si>
    <t>F2-D</t>
  </si>
  <si>
    <t>F2-0</t>
  </si>
  <si>
    <t>F2-0.2</t>
  </si>
  <si>
    <t>F2-0.5</t>
  </si>
  <si>
    <t>F2-1</t>
  </si>
  <si>
    <t>F3</t>
  </si>
  <si>
    <t>F3-0</t>
  </si>
  <si>
    <t>F3-0.2</t>
  </si>
  <si>
    <t>F3-0.5</t>
  </si>
  <si>
    <t>F3-1</t>
  </si>
  <si>
    <t>F4</t>
  </si>
  <si>
    <t>F4-0</t>
  </si>
  <si>
    <t>F4-0.2</t>
  </si>
  <si>
    <t>F4-0.5</t>
  </si>
  <si>
    <t>F4-1</t>
  </si>
  <si>
    <t>F5</t>
  </si>
  <si>
    <t>F5-0</t>
  </si>
  <si>
    <t>F5-0.2</t>
  </si>
  <si>
    <t>F5-0.5</t>
  </si>
  <si>
    <t>F5-1</t>
  </si>
  <si>
    <t>F6</t>
  </si>
  <si>
    <t>F6-0</t>
  </si>
  <si>
    <t>F6-0.2</t>
  </si>
  <si>
    <t>F6-0.5</t>
  </si>
  <si>
    <t>F6-1</t>
  </si>
  <si>
    <t>NO2-N (mg/L)</t>
  </si>
  <si>
    <t>NO2- (mg/L)</t>
  </si>
  <si>
    <t>Under range</t>
  </si>
  <si>
    <t>14/5/19</t>
  </si>
  <si>
    <t>24/5/19</t>
  </si>
  <si>
    <t>O2 (mg/L)</t>
  </si>
  <si>
    <t>Absorbance (1)</t>
  </si>
  <si>
    <t>Blank (3)</t>
  </si>
  <si>
    <t>Blank (4)</t>
  </si>
  <si>
    <t>Subtract blank</t>
  </si>
  <si>
    <t>mL ozone stock added</t>
  </si>
  <si>
    <t>Ozone dose</t>
  </si>
  <si>
    <t>COD</t>
  </si>
  <si>
    <t>average</t>
  </si>
  <si>
    <t>TOC (LCOCD)</t>
  </si>
  <si>
    <t>sample number</t>
  </si>
  <si>
    <t>Molecular Weight (LC-OCD)</t>
  </si>
  <si>
    <t>&lt;5.00</t>
  </si>
  <si>
    <t>&lt;10.0</t>
  </si>
  <si>
    <t>Ozone stock (mL)</t>
  </si>
  <si>
    <t>under measuring range</t>
  </si>
  <si>
    <t>Total</t>
  </si>
  <si>
    <t>SUVA</t>
  </si>
  <si>
    <t>TOC (mg / L)</t>
  </si>
  <si>
    <t>DOC (&lt; 0.45 µm)</t>
  </si>
  <si>
    <t>F1 (&gt; 99.8 kDa)</t>
  </si>
  <si>
    <t>F2 (11.4 &lt; x &lt; 99.8 kDa)</t>
  </si>
  <si>
    <t>F3 (1.08 &lt; x &lt; 11.4 kDa)</t>
  </si>
  <si>
    <t>F4 (&lt; 1.08 kDa)</t>
  </si>
  <si>
    <t>F3 and F4 of total (%)</t>
  </si>
  <si>
    <t>NO2 mg / L</t>
  </si>
  <si>
    <t>stdev</t>
  </si>
  <si>
    <t>average except F4</t>
  </si>
  <si>
    <t>stdev except F4</t>
  </si>
  <si>
    <t>25233: unclear if there are humics and/or building blocks. I have a perfect overlay for the carbon, nitrogen and UV signal so I can not draw any conclusions out of that. I think that they are a bit small to be humics, but a bit big to be building blocks. They elute in fact just in between the humics and building blocks.</t>
  </si>
  <si>
    <t>CDOC (Chromatographic DOC): This is the OC value obtained by area integration of the total chromatogram. Subfractions of CDOC are either NOM or SOM (see below).</t>
  </si>
  <si>
    <t>HOC (Hydrophobic OC): Calculated as difference DOC minus CDOC (CDOC= Chromatographic DOC). Therefore, all OC retained on the column is defined as „hydrophobic“. This could be either dissolved hydrocarbons etc. or microparticulate (“humins” in Ground waters).</t>
  </si>
  <si>
    <t>LMW Organic-Acids: In this fraction all aliphatic low-molecular-mass organic acids co-elute due to an ion chromatographic effect. A small amount of HS may fall into this fraction and has to be subtracted on the basis of SAC/OC ratios.</t>
  </si>
  <si>
    <t>LMW Neutrals: According to theory, only low-molecular weight weakly charged hydrophilic or slightly hydrophobic (“amphiphilic”) compounds appear in this fraction, like alcohols, aldehydes, ketones, amino acids. The hydrophobic character increases with retention time, e. g. pentanol at 120 min, octanol at 240 min. However, compounds eluting after 200 min are rated “hydrophobic” (HOC).</t>
  </si>
  <si>
    <r>
      <t>Biopolymers - C (</t>
    </r>
    <r>
      <rPr>
        <sz val="11"/>
        <color theme="1"/>
        <rFont val="Sylfaen"/>
        <family val="1"/>
      </rPr>
      <t>µ</t>
    </r>
    <r>
      <rPr>
        <sz val="9.35"/>
        <color theme="1"/>
        <rFont val="Calibri"/>
        <family val="2"/>
      </rPr>
      <t>g / L)</t>
    </r>
  </si>
  <si>
    <t>Biopolymers - N (µg / L)</t>
  </si>
  <si>
    <t>CDOC (µg / L)</t>
  </si>
  <si>
    <t>DOC (µg / L)</t>
  </si>
  <si>
    <t>HOC (µg / L)</t>
  </si>
  <si>
    <t>Humic acids - C (µg / L)</t>
  </si>
  <si>
    <t>Humic acids - N (µg / L)</t>
  </si>
  <si>
    <t>LMW acids (µg / L)</t>
  </si>
  <si>
    <t>LMW neutrals (µg / L)</t>
  </si>
  <si>
    <t>11 - 100 kDa (F2)</t>
  </si>
  <si>
    <t>1.1 - 11 kDa (F3)</t>
  </si>
  <si>
    <t>&lt; 1.1 kDa (F4)</t>
  </si>
  <si>
    <t>&gt; 100 kDa (F1)</t>
  </si>
  <si>
    <t>&lt; 0.45 µm (Filter)</t>
  </si>
  <si>
    <t>0.14 mg O₃ / mg C</t>
  </si>
  <si>
    <t>0.45 mg O₃ / mg C</t>
  </si>
  <si>
    <t>0.93 mg O₃ / mg C</t>
  </si>
  <si>
    <t>Ozone dose (mg O₃ / mg TOC)</t>
  </si>
  <si>
    <t>Ozone dose (mg O₃ / L)</t>
  </si>
  <si>
    <t>Biopolymers (polysaccharides amino sugars, polypeptides, proteins; “extracellular polymeric substance”): This fraction is very high in molecular weight (100.000 - 2 Mio. g/mol), hydrophilic, not UV-absorbing. Polysaccharides exist only in surface waters.</t>
  </si>
  <si>
    <t>Humic substances (HS): In LC-OCD measurements there is a tight definition for HS based on retention time, peak shape and SAC. Calibration on the basis of „Suwannee River“ Standard IHSS-FA and IHSS-HA. In addition, statistical data are given, like number-averaged molecular mass (Mn) and aromaticity (SAC/OC).</t>
  </si>
  <si>
    <t>average of everything but F4</t>
  </si>
  <si>
    <t>0 mg O₃ / mg 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</si>
</sst>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 x14ac:knownFonts="1">
    <font>
      <sz val="11"/>
      <color theme="1"/>
      <name val="Calibri"/>
      <family val="2"/>
      <scheme val="minor"/>
    </font>
    <font>
      <sz val="11"/>
      <color rgb="FF000000"/>
      <name val="Times New Roman"/>
      <family val="1"/>
    </font>
    <font>
      <sz val="11"/>
      <color theme="1"/>
      <name val="Sylfaen"/>
      <family val="1"/>
    </font>
    <font>
      <sz val="9.35"/>
      <color theme="1"/>
      <name val="Calibri"/>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9">
    <xf numFmtId="0" fontId="0" fillId="0" borderId="0" xfId="0"/>
    <xf numFmtId="164" fontId="0" fillId="0" borderId="0" xfId="0" applyNumberFormat="1"/>
    <xf numFmtId="0" fontId="0" fillId="2" borderId="0" xfId="0" applyFill="1"/>
    <xf numFmtId="0" fontId="0" fillId="0" borderId="0" xfId="0" applyAlignment="1">
      <alignment horizontal="left" vertical="top"/>
    </xf>
    <xf numFmtId="2" fontId="0" fillId="0" borderId="0" xfId="0" applyNumberFormat="1"/>
    <xf numFmtId="165" fontId="0" fillId="0" borderId="0" xfId="0" applyNumberFormat="1"/>
    <xf numFmtId="0" fontId="1" fillId="0" borderId="0" xfId="0" applyFont="1" applyFill="1" applyBorder="1" applyAlignment="1">
      <alignment horizontal="left" vertical="top"/>
    </xf>
    <xf numFmtId="0" fontId="0" fillId="0" borderId="0" xfId="0" applyFill="1"/>
    <xf numFmtId="0" fontId="0" fillId="0" borderId="0" xfId="0" applyFill="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Graphs!$I$3</c:f>
              <c:strCache>
                <c:ptCount val="1"/>
                <c:pt idx="0">
                  <c:v>0 mg O₃ / mg C</c:v>
                </c:pt>
              </c:strCache>
            </c:strRef>
          </c:tx>
          <c:spPr>
            <a:solidFill>
              <a:schemeClr val="accent1"/>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Graphs!$J$3:$O$3</c:f>
              <c:numCache>
                <c:formatCode>0.00</c:formatCode>
                <c:ptCount val="6"/>
                <c:pt idx="0">
                  <c:v>9.2766666666666678E-2</c:v>
                </c:pt>
                <c:pt idx="1">
                  <c:v>9.2766666666666678E-2</c:v>
                </c:pt>
                <c:pt idx="2">
                  <c:v>8.1466666666666659E-2</c:v>
                </c:pt>
                <c:pt idx="3">
                  <c:v>9.2166666666666661E-2</c:v>
                </c:pt>
                <c:pt idx="4">
                  <c:v>8.486666666666666E-2</c:v>
                </c:pt>
                <c:pt idx="5">
                  <c:v>6.9666666666666627E-3</c:v>
                </c:pt>
              </c:numCache>
            </c:numRef>
          </c:val>
          <c:extLst>
            <c:ext xmlns:c16="http://schemas.microsoft.com/office/drawing/2014/chart" uri="{C3380CC4-5D6E-409C-BE32-E72D297353CC}">
              <c16:uniqueId val="{00000000-0FBF-4315-9FC8-5CE4D078F394}"/>
            </c:ext>
          </c:extLst>
        </c:ser>
        <c:ser>
          <c:idx val="1"/>
          <c:order val="1"/>
          <c:tx>
            <c:strRef>
              <c:f>Graphs!$I$4</c:f>
              <c:strCache>
                <c:ptCount val="1"/>
                <c:pt idx="0">
                  <c:v>0.14 mg O₃ / mg C</c:v>
                </c:pt>
              </c:strCache>
            </c:strRef>
          </c:tx>
          <c:spPr>
            <a:solidFill>
              <a:schemeClr val="accent2"/>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Graphs!$J$4:$O$4</c:f>
              <c:numCache>
                <c:formatCode>0.00</c:formatCode>
                <c:ptCount val="6"/>
                <c:pt idx="0">
                  <c:v>8.6166666666666669E-2</c:v>
                </c:pt>
                <c:pt idx="1">
                  <c:v>8.0766666666666667E-2</c:v>
                </c:pt>
                <c:pt idx="2">
                  <c:v>6.7566666666666664E-2</c:v>
                </c:pt>
                <c:pt idx="3">
                  <c:v>8.2066666666666663E-2</c:v>
                </c:pt>
                <c:pt idx="4">
                  <c:v>7.3066666666666669E-2</c:v>
                </c:pt>
                <c:pt idx="5">
                  <c:v>2.5666666666666685E-3</c:v>
                </c:pt>
              </c:numCache>
            </c:numRef>
          </c:val>
          <c:extLst>
            <c:ext xmlns:c16="http://schemas.microsoft.com/office/drawing/2014/chart" uri="{C3380CC4-5D6E-409C-BE32-E72D297353CC}">
              <c16:uniqueId val="{00000001-0FBF-4315-9FC8-5CE4D078F394}"/>
            </c:ext>
          </c:extLst>
        </c:ser>
        <c:ser>
          <c:idx val="2"/>
          <c:order val="2"/>
          <c:tx>
            <c:strRef>
              <c:f>Graphs!$I$5</c:f>
              <c:strCache>
                <c:ptCount val="1"/>
                <c:pt idx="0">
                  <c:v>0.45 mg O₃ / mg C</c:v>
                </c:pt>
              </c:strCache>
            </c:strRef>
          </c:tx>
          <c:spPr>
            <a:solidFill>
              <a:schemeClr val="accent3"/>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Graphs!$J$5:$O$5</c:f>
              <c:numCache>
                <c:formatCode>0.00</c:formatCode>
                <c:ptCount val="6"/>
                <c:pt idx="0">
                  <c:v>6.9266666666666671E-2</c:v>
                </c:pt>
                <c:pt idx="1">
                  <c:v>8.776666666666666E-2</c:v>
                </c:pt>
                <c:pt idx="2">
                  <c:v>5.8266666666666661E-2</c:v>
                </c:pt>
                <c:pt idx="3">
                  <c:v>6.016666666666666E-2</c:v>
                </c:pt>
                <c:pt idx="4">
                  <c:v>6.1766666666666664E-2</c:v>
                </c:pt>
                <c:pt idx="5">
                  <c:v>7.666666666666655E-4</c:v>
                </c:pt>
              </c:numCache>
            </c:numRef>
          </c:val>
          <c:extLst>
            <c:ext xmlns:c16="http://schemas.microsoft.com/office/drawing/2014/chart" uri="{C3380CC4-5D6E-409C-BE32-E72D297353CC}">
              <c16:uniqueId val="{00000002-0FBF-4315-9FC8-5CE4D078F394}"/>
            </c:ext>
          </c:extLst>
        </c:ser>
        <c:ser>
          <c:idx val="3"/>
          <c:order val="3"/>
          <c:tx>
            <c:strRef>
              <c:f>Graphs!$I$6</c:f>
              <c:strCache>
                <c:ptCount val="1"/>
                <c:pt idx="0">
                  <c:v>0.93 mg O₃ / mg C</c:v>
                </c:pt>
              </c:strCache>
            </c:strRef>
          </c:tx>
          <c:spPr>
            <a:solidFill>
              <a:schemeClr val="accent4"/>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Graphs!$J$6:$O$6</c:f>
              <c:numCache>
                <c:formatCode>0.00</c:formatCode>
                <c:ptCount val="6"/>
                <c:pt idx="0">
                  <c:v>5.5166666666666669E-2</c:v>
                </c:pt>
                <c:pt idx="1">
                  <c:v>6.5766666666666668E-2</c:v>
                </c:pt>
                <c:pt idx="2">
                  <c:v>5.8266666666666661E-2</c:v>
                </c:pt>
                <c:pt idx="3">
                  <c:v>4.6366666666666667E-2</c:v>
                </c:pt>
                <c:pt idx="4">
                  <c:v>4.6366666666666667E-2</c:v>
                </c:pt>
                <c:pt idx="5">
                  <c:v>2.6666666666666505E-4</c:v>
                </c:pt>
              </c:numCache>
            </c:numRef>
          </c:val>
          <c:extLst>
            <c:ext xmlns:c16="http://schemas.microsoft.com/office/drawing/2014/chart" uri="{C3380CC4-5D6E-409C-BE32-E72D297353CC}">
              <c16:uniqueId val="{00000003-0FBF-4315-9FC8-5CE4D078F394}"/>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UV 254 abs</a:t>
                </a:r>
                <a:r>
                  <a:rPr lang="en-GB" sz="1000" b="0" i="0" u="none" strike="noStrike" baseline="0">
                    <a:effectLst/>
                  </a:rPr>
                  <a:t>( / cm)</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B</a:t>
            </a:r>
          </a:p>
        </c:rich>
      </c:tx>
      <c:layout>
        <c:manualLayout>
          <c:xMode val="edge"/>
          <c:yMode val="edge"/>
          <c:x val="0.93621940895233158"/>
          <c:y val="4.6296296296296294E-2"/>
        </c:manualLayout>
      </c:layout>
      <c:overlay val="1"/>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'TOC (LCOCD)'!$C$34</c:f>
              <c:strCache>
                <c:ptCount val="1"/>
                <c:pt idx="0">
                  <c:v>0 mg O₃ / mg C</c:v>
                </c:pt>
              </c:strCache>
            </c:strRef>
          </c:tx>
          <c:spPr>
            <a:solidFill>
              <a:schemeClr val="accent1"/>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(LCOCD)'!$E$34:$I$34</c:f>
              <c:numCache>
                <c:formatCode>General</c:formatCode>
                <c:ptCount val="5"/>
                <c:pt idx="0">
                  <c:v>59.4</c:v>
                </c:pt>
                <c:pt idx="1">
                  <c:v>49.4</c:v>
                </c:pt>
                <c:pt idx="2">
                  <c:v>50.5</c:v>
                </c:pt>
                <c:pt idx="3">
                  <c:v>44.7</c:v>
                </c:pt>
                <c:pt idx="4">
                  <c:v>0</c:v>
                </c:pt>
              </c:numCache>
            </c:numRef>
          </c:val>
          <c:extLst>
            <c:ext xmlns:c16="http://schemas.microsoft.com/office/drawing/2014/chart" uri="{C3380CC4-5D6E-409C-BE32-E72D297353CC}">
              <c16:uniqueId val="{00000000-7B20-482C-9CDC-9094A5879372}"/>
            </c:ext>
          </c:extLst>
        </c:ser>
        <c:ser>
          <c:idx val="1"/>
          <c:order val="1"/>
          <c:tx>
            <c:strRef>
              <c:f>'TOC (LCOCD)'!$C$35</c:f>
              <c:strCache>
                <c:ptCount val="1"/>
                <c:pt idx="0">
                  <c:v>0.14 mg O₃ / mg C</c:v>
                </c:pt>
              </c:strCache>
            </c:strRef>
          </c:tx>
          <c:spPr>
            <a:solidFill>
              <a:schemeClr val="accent2"/>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(LCOCD)'!$E$35:$I$35</c:f>
              <c:numCache>
                <c:formatCode>General</c:formatCode>
                <c:ptCount val="5"/>
                <c:pt idx="0">
                  <c:v>59.6</c:v>
                </c:pt>
                <c:pt idx="1">
                  <c:v>48</c:v>
                </c:pt>
                <c:pt idx="2">
                  <c:v>47.2</c:v>
                </c:pt>
                <c:pt idx="3">
                  <c:v>39.4</c:v>
                </c:pt>
                <c:pt idx="4">
                  <c:v>14.8</c:v>
                </c:pt>
              </c:numCache>
            </c:numRef>
          </c:val>
          <c:extLst>
            <c:ext xmlns:c16="http://schemas.microsoft.com/office/drawing/2014/chart" uri="{C3380CC4-5D6E-409C-BE32-E72D297353CC}">
              <c16:uniqueId val="{00000001-7B20-482C-9CDC-9094A5879372}"/>
            </c:ext>
          </c:extLst>
        </c:ser>
        <c:ser>
          <c:idx val="2"/>
          <c:order val="2"/>
          <c:tx>
            <c:strRef>
              <c:f>'TOC (LCOCD)'!$C$36</c:f>
              <c:strCache>
                <c:ptCount val="1"/>
                <c:pt idx="0">
                  <c:v>0.45 mg O₃ / mg C</c:v>
                </c:pt>
              </c:strCache>
            </c:strRef>
          </c:tx>
          <c:spPr>
            <a:solidFill>
              <a:schemeClr val="accent3"/>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(LCOCD)'!$E$36:$I$36</c:f>
              <c:numCache>
                <c:formatCode>General</c:formatCode>
                <c:ptCount val="5"/>
                <c:pt idx="0">
                  <c:v>56.8</c:v>
                </c:pt>
                <c:pt idx="1">
                  <c:v>38.700000000000003</c:v>
                </c:pt>
                <c:pt idx="2">
                  <c:v>54</c:v>
                </c:pt>
                <c:pt idx="3">
                  <c:v>61.1</c:v>
                </c:pt>
                <c:pt idx="4">
                  <c:v>0</c:v>
                </c:pt>
              </c:numCache>
            </c:numRef>
          </c:val>
          <c:extLst>
            <c:ext xmlns:c16="http://schemas.microsoft.com/office/drawing/2014/chart" uri="{C3380CC4-5D6E-409C-BE32-E72D297353CC}">
              <c16:uniqueId val="{00000002-7B20-482C-9CDC-9094A5879372}"/>
            </c:ext>
          </c:extLst>
        </c:ser>
        <c:ser>
          <c:idx val="3"/>
          <c:order val="3"/>
          <c:tx>
            <c:strRef>
              <c:f>'TOC (LCOCD)'!$C$37</c:f>
              <c:strCache>
                <c:ptCount val="1"/>
                <c:pt idx="0">
                  <c:v>0.93 mg O₃ / mg C</c:v>
                </c:pt>
              </c:strCache>
            </c:strRef>
          </c:tx>
          <c:spPr>
            <a:solidFill>
              <a:schemeClr val="accent4"/>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(LCOCD)'!$E$37:$I$37</c:f>
              <c:numCache>
                <c:formatCode>General</c:formatCode>
                <c:ptCount val="5"/>
                <c:pt idx="0">
                  <c:v>32.9</c:v>
                </c:pt>
                <c:pt idx="1">
                  <c:v>136</c:v>
                </c:pt>
                <c:pt idx="2">
                  <c:v>54.4</c:v>
                </c:pt>
                <c:pt idx="3">
                  <c:v>57</c:v>
                </c:pt>
                <c:pt idx="4">
                  <c:v>0</c:v>
                </c:pt>
              </c:numCache>
            </c:numRef>
          </c:val>
          <c:extLst>
            <c:ext xmlns:c16="http://schemas.microsoft.com/office/drawing/2014/chart" uri="{C3380CC4-5D6E-409C-BE32-E72D297353CC}">
              <c16:uniqueId val="{00000003-7B20-482C-9CDC-9094A5879372}"/>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Size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Biopolymers - N </a:t>
                </a:r>
                <a:r>
                  <a:rPr lang="en-GB" sz="1000" b="0" i="0" u="none" strike="noStrike" baseline="0">
                    <a:effectLst/>
                  </a:rPr>
                  <a:t>(µg / L) </a:t>
                </a:r>
                <a:r>
                  <a:rPr lang="en-GB"/>
                  <a:t>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a:t>
            </a:r>
          </a:p>
        </c:rich>
      </c:tx>
      <c:layout>
        <c:manualLayout>
          <c:xMode val="edge"/>
          <c:yMode val="edge"/>
          <c:x val="0.92242023144484409"/>
          <c:y val="6.0185185185185182E-2"/>
        </c:manualLayout>
      </c:layout>
      <c:overlay val="1"/>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'TOC (LCOCD)'!$C$41</c:f>
              <c:strCache>
                <c:ptCount val="1"/>
                <c:pt idx="0">
                  <c:v>0 mg O₃ / mg C</c:v>
                </c:pt>
              </c:strCache>
            </c:strRef>
          </c:tx>
          <c:spPr>
            <a:solidFill>
              <a:schemeClr val="accent1"/>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(LCOCD)'!$E$41:$I$41</c:f>
              <c:numCache>
                <c:formatCode>General</c:formatCode>
                <c:ptCount val="5"/>
                <c:pt idx="0">
                  <c:v>3420</c:v>
                </c:pt>
                <c:pt idx="1">
                  <c:v>2710</c:v>
                </c:pt>
                <c:pt idx="2">
                  <c:v>2790</c:v>
                </c:pt>
                <c:pt idx="3">
                  <c:v>2690</c:v>
                </c:pt>
                <c:pt idx="4">
                  <c:v>2690</c:v>
                </c:pt>
              </c:numCache>
            </c:numRef>
          </c:val>
          <c:extLst>
            <c:ext xmlns:c16="http://schemas.microsoft.com/office/drawing/2014/chart" uri="{C3380CC4-5D6E-409C-BE32-E72D297353CC}">
              <c16:uniqueId val="{00000000-4B2A-4C29-8E32-EE48666EB8C2}"/>
            </c:ext>
          </c:extLst>
        </c:ser>
        <c:ser>
          <c:idx val="1"/>
          <c:order val="1"/>
          <c:tx>
            <c:strRef>
              <c:f>'TOC (LCOCD)'!$C$42</c:f>
              <c:strCache>
                <c:ptCount val="1"/>
                <c:pt idx="0">
                  <c:v>0.14 mg O₃ / mg C</c:v>
                </c:pt>
              </c:strCache>
            </c:strRef>
          </c:tx>
          <c:spPr>
            <a:solidFill>
              <a:schemeClr val="accent2"/>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(LCOCD)'!$E$42:$I$42</c:f>
              <c:numCache>
                <c:formatCode>General</c:formatCode>
                <c:ptCount val="5"/>
                <c:pt idx="0">
                  <c:v>3080</c:v>
                </c:pt>
                <c:pt idx="1">
                  <c:v>2490</c:v>
                </c:pt>
                <c:pt idx="2">
                  <c:v>2670</c:v>
                </c:pt>
                <c:pt idx="3">
                  <c:v>2560</c:v>
                </c:pt>
                <c:pt idx="4">
                  <c:v>2970</c:v>
                </c:pt>
              </c:numCache>
            </c:numRef>
          </c:val>
          <c:extLst>
            <c:ext xmlns:c16="http://schemas.microsoft.com/office/drawing/2014/chart" uri="{C3380CC4-5D6E-409C-BE32-E72D297353CC}">
              <c16:uniqueId val="{00000001-4B2A-4C29-8E32-EE48666EB8C2}"/>
            </c:ext>
          </c:extLst>
        </c:ser>
        <c:ser>
          <c:idx val="2"/>
          <c:order val="2"/>
          <c:tx>
            <c:strRef>
              <c:f>'TOC (LCOCD)'!$C$43</c:f>
              <c:strCache>
                <c:ptCount val="1"/>
                <c:pt idx="0">
                  <c:v>0.45 mg O₃ / mg C</c:v>
                </c:pt>
              </c:strCache>
            </c:strRef>
          </c:tx>
          <c:spPr>
            <a:solidFill>
              <a:schemeClr val="accent3"/>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(LCOCD)'!$E$43:$I$43</c:f>
              <c:numCache>
                <c:formatCode>General</c:formatCode>
                <c:ptCount val="5"/>
                <c:pt idx="0">
                  <c:v>2900</c:v>
                </c:pt>
                <c:pt idx="1">
                  <c:v>2520</c:v>
                </c:pt>
                <c:pt idx="2">
                  <c:v>2630</c:v>
                </c:pt>
                <c:pt idx="3">
                  <c:v>2730</c:v>
                </c:pt>
                <c:pt idx="4">
                  <c:v>2780</c:v>
                </c:pt>
              </c:numCache>
            </c:numRef>
          </c:val>
          <c:extLst>
            <c:ext xmlns:c16="http://schemas.microsoft.com/office/drawing/2014/chart" uri="{C3380CC4-5D6E-409C-BE32-E72D297353CC}">
              <c16:uniqueId val="{00000002-4B2A-4C29-8E32-EE48666EB8C2}"/>
            </c:ext>
          </c:extLst>
        </c:ser>
        <c:ser>
          <c:idx val="3"/>
          <c:order val="3"/>
          <c:tx>
            <c:strRef>
              <c:f>'TOC (LCOCD)'!$C$44</c:f>
              <c:strCache>
                <c:ptCount val="1"/>
                <c:pt idx="0">
                  <c:v>0.93 mg O₃ / mg C</c:v>
                </c:pt>
              </c:strCache>
            </c:strRef>
          </c:tx>
          <c:spPr>
            <a:solidFill>
              <a:schemeClr val="accent4"/>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(LCOCD)'!$E$44:$I$44</c:f>
              <c:numCache>
                <c:formatCode>General</c:formatCode>
                <c:ptCount val="5"/>
                <c:pt idx="0">
                  <c:v>2430</c:v>
                </c:pt>
                <c:pt idx="1">
                  <c:v>3010</c:v>
                </c:pt>
                <c:pt idx="2">
                  <c:v>2620</c:v>
                </c:pt>
                <c:pt idx="3">
                  <c:v>2710</c:v>
                </c:pt>
                <c:pt idx="4">
                  <c:v>3730</c:v>
                </c:pt>
              </c:numCache>
            </c:numRef>
          </c:val>
          <c:extLst>
            <c:ext xmlns:c16="http://schemas.microsoft.com/office/drawing/2014/chart" uri="{C3380CC4-5D6E-409C-BE32-E72D297353CC}">
              <c16:uniqueId val="{00000003-4B2A-4C29-8E32-EE48666EB8C2}"/>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Size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i="0" u="none" strike="noStrike" baseline="0">
                    <a:effectLst/>
                  </a:rPr>
                  <a:t>CDOC </a:t>
                </a:r>
                <a:r>
                  <a:rPr lang="en-GB" sz="1000" b="0" i="0" u="none" strike="noStrike" baseline="0">
                    <a:effectLst/>
                  </a:rPr>
                  <a:t>(µg / L) </a:t>
                </a:r>
                <a:r>
                  <a:rPr lang="en-US" sz="1000" b="0" i="0" u="none" strike="noStrike" baseline="0"/>
                  <a:t> </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a:t>
            </a:r>
          </a:p>
        </c:rich>
      </c:tx>
      <c:layout>
        <c:manualLayout>
          <c:xMode val="edge"/>
          <c:yMode val="edge"/>
          <c:x val="0.91959311831691048"/>
          <c:y val="5.0925925925925923E-2"/>
        </c:manualLayout>
      </c:layout>
      <c:overlay val="1"/>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'TOC (LCOCD)'!$C$47</c:f>
              <c:strCache>
                <c:ptCount val="1"/>
                <c:pt idx="0">
                  <c:v>0 mg O₃ / mg C</c:v>
                </c:pt>
              </c:strCache>
            </c:strRef>
          </c:tx>
          <c:spPr>
            <a:solidFill>
              <a:schemeClr val="accent1"/>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(LCOCD)'!$E$47:$I$47</c:f>
              <c:numCache>
                <c:formatCode>General</c:formatCode>
                <c:ptCount val="5"/>
                <c:pt idx="0">
                  <c:v>3870</c:v>
                </c:pt>
                <c:pt idx="1">
                  <c:v>3500</c:v>
                </c:pt>
                <c:pt idx="2">
                  <c:v>3480</c:v>
                </c:pt>
                <c:pt idx="3">
                  <c:v>2730</c:v>
                </c:pt>
                <c:pt idx="4">
                  <c:v>3230</c:v>
                </c:pt>
              </c:numCache>
            </c:numRef>
          </c:val>
          <c:extLst>
            <c:ext xmlns:c16="http://schemas.microsoft.com/office/drawing/2014/chart" uri="{C3380CC4-5D6E-409C-BE32-E72D297353CC}">
              <c16:uniqueId val="{00000000-0C43-485A-B5F4-B1E274E68725}"/>
            </c:ext>
          </c:extLst>
        </c:ser>
        <c:ser>
          <c:idx val="1"/>
          <c:order val="1"/>
          <c:tx>
            <c:strRef>
              <c:f>'TOC (LCOCD)'!$C$48</c:f>
              <c:strCache>
                <c:ptCount val="1"/>
                <c:pt idx="0">
                  <c:v>0.14 mg O₃ / mg C</c:v>
                </c:pt>
              </c:strCache>
            </c:strRef>
          </c:tx>
          <c:spPr>
            <a:solidFill>
              <a:schemeClr val="accent2"/>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(LCOCD)'!$E$48:$I$48</c:f>
              <c:numCache>
                <c:formatCode>General</c:formatCode>
                <c:ptCount val="5"/>
                <c:pt idx="0">
                  <c:v>3850</c:v>
                </c:pt>
                <c:pt idx="1">
                  <c:v>3140</c:v>
                </c:pt>
                <c:pt idx="2">
                  <c:v>3320</c:v>
                </c:pt>
                <c:pt idx="3">
                  <c:v>2650</c:v>
                </c:pt>
                <c:pt idx="4">
                  <c:v>4290</c:v>
                </c:pt>
              </c:numCache>
            </c:numRef>
          </c:val>
          <c:extLst>
            <c:ext xmlns:c16="http://schemas.microsoft.com/office/drawing/2014/chart" uri="{C3380CC4-5D6E-409C-BE32-E72D297353CC}">
              <c16:uniqueId val="{00000001-0C43-485A-B5F4-B1E274E68725}"/>
            </c:ext>
          </c:extLst>
        </c:ser>
        <c:ser>
          <c:idx val="2"/>
          <c:order val="2"/>
          <c:tx>
            <c:strRef>
              <c:f>'TOC (LCOCD)'!$C$49</c:f>
              <c:strCache>
                <c:ptCount val="1"/>
                <c:pt idx="0">
                  <c:v>0.45 mg O₃ / mg C</c:v>
                </c:pt>
              </c:strCache>
            </c:strRef>
          </c:tx>
          <c:spPr>
            <a:solidFill>
              <a:schemeClr val="accent3"/>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(LCOCD)'!$E$49:$I$49</c:f>
              <c:numCache>
                <c:formatCode>General</c:formatCode>
                <c:ptCount val="5"/>
                <c:pt idx="0">
                  <c:v>3450</c:v>
                </c:pt>
                <c:pt idx="1">
                  <c:v>2980</c:v>
                </c:pt>
                <c:pt idx="2">
                  <c:v>3090</c:v>
                </c:pt>
                <c:pt idx="3">
                  <c:v>2580</c:v>
                </c:pt>
                <c:pt idx="4">
                  <c:v>4050</c:v>
                </c:pt>
              </c:numCache>
            </c:numRef>
          </c:val>
          <c:extLst>
            <c:ext xmlns:c16="http://schemas.microsoft.com/office/drawing/2014/chart" uri="{C3380CC4-5D6E-409C-BE32-E72D297353CC}">
              <c16:uniqueId val="{00000002-0C43-485A-B5F4-B1E274E68725}"/>
            </c:ext>
          </c:extLst>
        </c:ser>
        <c:ser>
          <c:idx val="3"/>
          <c:order val="3"/>
          <c:tx>
            <c:strRef>
              <c:f>'TOC (LCOCD)'!$C$50</c:f>
              <c:strCache>
                <c:ptCount val="1"/>
                <c:pt idx="0">
                  <c:v>0.93 mg O₃ / mg C</c:v>
                </c:pt>
              </c:strCache>
            </c:strRef>
          </c:tx>
          <c:spPr>
            <a:solidFill>
              <a:schemeClr val="accent4"/>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(LCOCD)'!$E$50:$I$50</c:f>
              <c:numCache>
                <c:formatCode>General</c:formatCode>
                <c:ptCount val="5"/>
                <c:pt idx="0">
                  <c:v>2740</c:v>
                </c:pt>
                <c:pt idx="1">
                  <c:v>3540</c:v>
                </c:pt>
                <c:pt idx="2">
                  <c:v>2520</c:v>
                </c:pt>
                <c:pt idx="3">
                  <c:v>2610</c:v>
                </c:pt>
                <c:pt idx="4">
                  <c:v>4730</c:v>
                </c:pt>
              </c:numCache>
            </c:numRef>
          </c:val>
          <c:extLst>
            <c:ext xmlns:c16="http://schemas.microsoft.com/office/drawing/2014/chart" uri="{C3380CC4-5D6E-409C-BE32-E72D297353CC}">
              <c16:uniqueId val="{00000003-0C43-485A-B5F4-B1E274E68725}"/>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Size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i="0" u="none" strike="noStrike" baseline="0">
                    <a:effectLst/>
                  </a:rPr>
                  <a:t>DOC </a:t>
                </a:r>
                <a:r>
                  <a:rPr lang="en-GB" sz="1000" b="0" i="0" u="none" strike="noStrike" baseline="0">
                    <a:effectLst/>
                  </a:rPr>
                  <a:t>(µg / L) </a:t>
                </a:r>
                <a:r>
                  <a:rPr lang="en-US" sz="1000" b="0" i="0" u="none" strike="noStrike" baseline="0"/>
                  <a:t> </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a:t>
            </a:r>
          </a:p>
        </c:rich>
      </c:tx>
      <c:layout>
        <c:manualLayout>
          <c:xMode val="edge"/>
          <c:yMode val="edge"/>
          <c:x val="0.9197358174371435"/>
          <c:y val="5.5555555555555552E-2"/>
        </c:manualLayout>
      </c:layout>
      <c:overlay val="1"/>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'TOC (LCOCD)'!$C$53</c:f>
              <c:strCache>
                <c:ptCount val="1"/>
                <c:pt idx="0">
                  <c:v>0 mg O₃ / mg C</c:v>
                </c:pt>
              </c:strCache>
            </c:strRef>
          </c:tx>
          <c:spPr>
            <a:solidFill>
              <a:schemeClr val="accent1"/>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(LCOCD)'!$E$53:$I$53</c:f>
              <c:numCache>
                <c:formatCode>General</c:formatCode>
                <c:ptCount val="5"/>
                <c:pt idx="0">
                  <c:v>456</c:v>
                </c:pt>
                <c:pt idx="1">
                  <c:v>786</c:v>
                </c:pt>
                <c:pt idx="2">
                  <c:v>691</c:v>
                </c:pt>
                <c:pt idx="3">
                  <c:v>35</c:v>
                </c:pt>
                <c:pt idx="4">
                  <c:v>543</c:v>
                </c:pt>
              </c:numCache>
            </c:numRef>
          </c:val>
          <c:extLst>
            <c:ext xmlns:c16="http://schemas.microsoft.com/office/drawing/2014/chart" uri="{C3380CC4-5D6E-409C-BE32-E72D297353CC}">
              <c16:uniqueId val="{00000000-AC51-404A-B605-A516F62D57E8}"/>
            </c:ext>
          </c:extLst>
        </c:ser>
        <c:ser>
          <c:idx val="1"/>
          <c:order val="1"/>
          <c:tx>
            <c:strRef>
              <c:f>'TOC (LCOCD)'!$C$54</c:f>
              <c:strCache>
                <c:ptCount val="1"/>
                <c:pt idx="0">
                  <c:v>0.14 mg O₃ / mg C</c:v>
                </c:pt>
              </c:strCache>
            </c:strRef>
          </c:tx>
          <c:spPr>
            <a:solidFill>
              <a:schemeClr val="accent2"/>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(LCOCD)'!$E$54:$I$54</c:f>
              <c:numCache>
                <c:formatCode>General</c:formatCode>
                <c:ptCount val="5"/>
                <c:pt idx="0">
                  <c:v>767</c:v>
                </c:pt>
                <c:pt idx="1">
                  <c:v>657</c:v>
                </c:pt>
                <c:pt idx="2">
                  <c:v>651</c:v>
                </c:pt>
                <c:pt idx="3">
                  <c:v>88</c:v>
                </c:pt>
                <c:pt idx="4">
                  <c:v>1320</c:v>
                </c:pt>
              </c:numCache>
            </c:numRef>
          </c:val>
          <c:extLst>
            <c:ext xmlns:c16="http://schemas.microsoft.com/office/drawing/2014/chart" uri="{C3380CC4-5D6E-409C-BE32-E72D297353CC}">
              <c16:uniqueId val="{00000001-AC51-404A-B605-A516F62D57E8}"/>
            </c:ext>
          </c:extLst>
        </c:ser>
        <c:ser>
          <c:idx val="2"/>
          <c:order val="2"/>
          <c:tx>
            <c:strRef>
              <c:f>'TOC (LCOCD)'!$C$55</c:f>
              <c:strCache>
                <c:ptCount val="1"/>
                <c:pt idx="0">
                  <c:v>0.45 mg O₃ / mg C</c:v>
                </c:pt>
              </c:strCache>
            </c:strRef>
          </c:tx>
          <c:spPr>
            <a:solidFill>
              <a:schemeClr val="accent3"/>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(LCOCD)'!$E$55:$I$55</c:f>
              <c:numCache>
                <c:formatCode>General</c:formatCode>
                <c:ptCount val="5"/>
                <c:pt idx="0">
                  <c:v>549</c:v>
                </c:pt>
                <c:pt idx="1">
                  <c:v>467</c:v>
                </c:pt>
                <c:pt idx="2">
                  <c:v>458</c:v>
                </c:pt>
                <c:pt idx="3">
                  <c:v>0</c:v>
                </c:pt>
                <c:pt idx="4">
                  <c:v>1270</c:v>
                </c:pt>
              </c:numCache>
            </c:numRef>
          </c:val>
          <c:extLst>
            <c:ext xmlns:c16="http://schemas.microsoft.com/office/drawing/2014/chart" uri="{C3380CC4-5D6E-409C-BE32-E72D297353CC}">
              <c16:uniqueId val="{00000002-AC51-404A-B605-A516F62D57E8}"/>
            </c:ext>
          </c:extLst>
        </c:ser>
        <c:ser>
          <c:idx val="3"/>
          <c:order val="3"/>
          <c:tx>
            <c:strRef>
              <c:f>'TOC (LCOCD)'!$C$56</c:f>
              <c:strCache>
                <c:ptCount val="1"/>
                <c:pt idx="0">
                  <c:v>0.93 mg O₃ / mg C</c:v>
                </c:pt>
              </c:strCache>
            </c:strRef>
          </c:tx>
          <c:spPr>
            <a:solidFill>
              <a:schemeClr val="accent4"/>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(LCOCD)'!$E$56:$I$56</c:f>
              <c:numCache>
                <c:formatCode>General</c:formatCode>
                <c:ptCount val="5"/>
                <c:pt idx="0">
                  <c:v>309</c:v>
                </c:pt>
                <c:pt idx="1">
                  <c:v>534</c:v>
                </c:pt>
                <c:pt idx="2">
                  <c:v>0</c:v>
                </c:pt>
                <c:pt idx="3">
                  <c:v>0</c:v>
                </c:pt>
                <c:pt idx="4">
                  <c:v>996</c:v>
                </c:pt>
              </c:numCache>
            </c:numRef>
          </c:val>
          <c:extLst>
            <c:ext xmlns:c16="http://schemas.microsoft.com/office/drawing/2014/chart" uri="{C3380CC4-5D6E-409C-BE32-E72D297353CC}">
              <c16:uniqueId val="{00000003-AC51-404A-B605-A516F62D57E8}"/>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i="0" u="none" strike="noStrike" baseline="0">
                    <a:effectLst/>
                  </a:rPr>
                  <a:t>HOC </a:t>
                </a:r>
                <a:r>
                  <a:rPr lang="en-GB" sz="1000" b="0" i="0" u="none" strike="noStrike" baseline="0">
                    <a:effectLst/>
                  </a:rPr>
                  <a:t>(µg / L) </a:t>
                </a:r>
                <a:r>
                  <a:rPr lang="en-US" sz="1000" b="0" i="0" u="none" strike="noStrike" baseline="0"/>
                  <a:t> </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a:t>
            </a:r>
          </a:p>
        </c:rich>
      </c:tx>
      <c:layout>
        <c:manualLayout>
          <c:xMode val="edge"/>
          <c:yMode val="edge"/>
          <c:x val="0.93160054354414534"/>
          <c:y val="4.6296296296296294E-2"/>
        </c:manualLayout>
      </c:layout>
      <c:overlay val="1"/>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'TOC (LCOCD)'!$C$59</c:f>
              <c:strCache>
                <c:ptCount val="1"/>
                <c:pt idx="0">
                  <c:v>0 mg O₃ / mg C</c:v>
                </c:pt>
              </c:strCache>
            </c:strRef>
          </c:tx>
          <c:spPr>
            <a:solidFill>
              <a:schemeClr val="accent1"/>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(LCOCD)'!$E$59:$I$59</c:f>
              <c:numCache>
                <c:formatCode>General</c:formatCode>
                <c:ptCount val="5"/>
                <c:pt idx="0">
                  <c:v>2200</c:v>
                </c:pt>
                <c:pt idx="1">
                  <c:v>1780</c:v>
                </c:pt>
                <c:pt idx="2">
                  <c:v>1840</c:v>
                </c:pt>
                <c:pt idx="3">
                  <c:v>1750</c:v>
                </c:pt>
                <c:pt idx="4">
                  <c:v>40.700000000000003</c:v>
                </c:pt>
              </c:numCache>
            </c:numRef>
          </c:val>
          <c:extLst>
            <c:ext xmlns:c16="http://schemas.microsoft.com/office/drawing/2014/chart" uri="{C3380CC4-5D6E-409C-BE32-E72D297353CC}">
              <c16:uniqueId val="{00000000-CF1D-4698-A936-FC6E75895D45}"/>
            </c:ext>
          </c:extLst>
        </c:ser>
        <c:ser>
          <c:idx val="1"/>
          <c:order val="1"/>
          <c:tx>
            <c:strRef>
              <c:f>'TOC (LCOCD)'!$C$60</c:f>
              <c:strCache>
                <c:ptCount val="1"/>
                <c:pt idx="0">
                  <c:v>0.14 mg O₃ / mg C</c:v>
                </c:pt>
              </c:strCache>
            </c:strRef>
          </c:tx>
          <c:spPr>
            <a:solidFill>
              <a:schemeClr val="accent2"/>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(LCOCD)'!$E$60:$I$60</c:f>
              <c:numCache>
                <c:formatCode>General</c:formatCode>
                <c:ptCount val="5"/>
                <c:pt idx="0">
                  <c:v>2080</c:v>
                </c:pt>
                <c:pt idx="1">
                  <c:v>1740</c:v>
                </c:pt>
                <c:pt idx="2">
                  <c:v>1820</c:v>
                </c:pt>
                <c:pt idx="3">
                  <c:v>1700</c:v>
                </c:pt>
                <c:pt idx="4">
                  <c:v>77.099999999999994</c:v>
                </c:pt>
              </c:numCache>
            </c:numRef>
          </c:val>
          <c:extLst>
            <c:ext xmlns:c16="http://schemas.microsoft.com/office/drawing/2014/chart" uri="{C3380CC4-5D6E-409C-BE32-E72D297353CC}">
              <c16:uniqueId val="{00000001-CF1D-4698-A936-FC6E75895D45}"/>
            </c:ext>
          </c:extLst>
        </c:ser>
        <c:ser>
          <c:idx val="2"/>
          <c:order val="2"/>
          <c:tx>
            <c:strRef>
              <c:f>'TOC (LCOCD)'!$C$61</c:f>
              <c:strCache>
                <c:ptCount val="1"/>
                <c:pt idx="0">
                  <c:v>0.45 mg O₃ / mg C</c:v>
                </c:pt>
              </c:strCache>
            </c:strRef>
          </c:tx>
          <c:spPr>
            <a:solidFill>
              <a:schemeClr val="accent3"/>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(LCOCD)'!$E$61:$I$61</c:f>
              <c:numCache>
                <c:formatCode>General</c:formatCode>
                <c:ptCount val="5"/>
                <c:pt idx="0">
                  <c:v>2040</c:v>
                </c:pt>
                <c:pt idx="1">
                  <c:v>1720</c:v>
                </c:pt>
                <c:pt idx="2">
                  <c:v>1760</c:v>
                </c:pt>
                <c:pt idx="3">
                  <c:v>1750</c:v>
                </c:pt>
                <c:pt idx="4">
                  <c:v>100</c:v>
                </c:pt>
              </c:numCache>
            </c:numRef>
          </c:val>
          <c:extLst>
            <c:ext xmlns:c16="http://schemas.microsoft.com/office/drawing/2014/chart" uri="{C3380CC4-5D6E-409C-BE32-E72D297353CC}">
              <c16:uniqueId val="{00000002-CF1D-4698-A936-FC6E75895D45}"/>
            </c:ext>
          </c:extLst>
        </c:ser>
        <c:ser>
          <c:idx val="3"/>
          <c:order val="3"/>
          <c:tx>
            <c:strRef>
              <c:f>'TOC (LCOCD)'!$C$62</c:f>
              <c:strCache>
                <c:ptCount val="1"/>
                <c:pt idx="0">
                  <c:v>0.93 mg O₃ / mg C</c:v>
                </c:pt>
              </c:strCache>
            </c:strRef>
          </c:tx>
          <c:spPr>
            <a:solidFill>
              <a:schemeClr val="accent4"/>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(LCOCD)'!$E$62:$I$62</c:f>
              <c:numCache>
                <c:formatCode>General</c:formatCode>
                <c:ptCount val="5"/>
                <c:pt idx="0">
                  <c:v>1710</c:v>
                </c:pt>
                <c:pt idx="1">
                  <c:v>2020</c:v>
                </c:pt>
                <c:pt idx="2">
                  <c:v>1690</c:v>
                </c:pt>
                <c:pt idx="3">
                  <c:v>1750</c:v>
                </c:pt>
                <c:pt idx="4">
                  <c:v>91.2</c:v>
                </c:pt>
              </c:numCache>
            </c:numRef>
          </c:val>
          <c:extLst>
            <c:ext xmlns:c16="http://schemas.microsoft.com/office/drawing/2014/chart" uri="{C3380CC4-5D6E-409C-BE32-E72D297353CC}">
              <c16:uniqueId val="{00000003-CF1D-4698-A936-FC6E75895D45}"/>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i="0" u="none" strike="noStrike" baseline="0">
                    <a:effectLst/>
                  </a:rPr>
                  <a:t>Humic acids - C </a:t>
                </a:r>
                <a:r>
                  <a:rPr lang="en-GB" sz="1000" b="0" i="0" u="none" strike="noStrike" baseline="0">
                    <a:effectLst/>
                  </a:rPr>
                  <a:t>(µg / L) </a:t>
                </a:r>
                <a:r>
                  <a:rPr lang="en-US" sz="1000" b="0" i="0" u="none" strike="noStrike" baseline="0"/>
                  <a:t> </a:t>
                </a:r>
                <a:endParaRPr lang="en-GB"/>
              </a:p>
            </c:rich>
          </c:tx>
          <c:layout>
            <c:manualLayout>
              <c:xMode val="edge"/>
              <c:yMode val="edge"/>
              <c:x val="2.2635387353635822E-2"/>
              <c:y val="0.138580125400991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a:t>
            </a:r>
          </a:p>
        </c:rich>
      </c:tx>
      <c:layout>
        <c:manualLayout>
          <c:xMode val="edge"/>
          <c:yMode val="edge"/>
          <c:x val="0.9253927883625116"/>
          <c:y val="5.0925925925925923E-2"/>
        </c:manualLayout>
      </c:layout>
      <c:overlay val="1"/>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'TOC (LCOCD)'!$C$65</c:f>
              <c:strCache>
                <c:ptCount val="1"/>
                <c:pt idx="0">
                  <c:v>0 mg O₃ / mg C</c:v>
                </c:pt>
              </c:strCache>
            </c:strRef>
          </c:tx>
          <c:spPr>
            <a:solidFill>
              <a:schemeClr val="accent1"/>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(LCOCD)'!$E$65:$I$65</c:f>
              <c:numCache>
                <c:formatCode>General</c:formatCode>
                <c:ptCount val="5"/>
                <c:pt idx="0">
                  <c:v>143</c:v>
                </c:pt>
                <c:pt idx="1">
                  <c:v>119</c:v>
                </c:pt>
                <c:pt idx="2">
                  <c:v>126</c:v>
                </c:pt>
                <c:pt idx="3">
                  <c:v>125</c:v>
                </c:pt>
                <c:pt idx="4">
                  <c:v>0</c:v>
                </c:pt>
              </c:numCache>
            </c:numRef>
          </c:val>
          <c:extLst>
            <c:ext xmlns:c16="http://schemas.microsoft.com/office/drawing/2014/chart" uri="{C3380CC4-5D6E-409C-BE32-E72D297353CC}">
              <c16:uniqueId val="{00000000-78ED-406A-9A05-00D555B41ED9}"/>
            </c:ext>
          </c:extLst>
        </c:ser>
        <c:ser>
          <c:idx val="1"/>
          <c:order val="1"/>
          <c:tx>
            <c:strRef>
              <c:f>'TOC (LCOCD)'!$C$66</c:f>
              <c:strCache>
                <c:ptCount val="1"/>
                <c:pt idx="0">
                  <c:v>0.14 mg O₃ / mg C</c:v>
                </c:pt>
              </c:strCache>
            </c:strRef>
          </c:tx>
          <c:spPr>
            <a:solidFill>
              <a:schemeClr val="accent2"/>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(LCOCD)'!$E$66:$I$66</c:f>
              <c:numCache>
                <c:formatCode>General</c:formatCode>
                <c:ptCount val="5"/>
                <c:pt idx="0">
                  <c:v>148</c:v>
                </c:pt>
                <c:pt idx="1">
                  <c:v>120</c:v>
                </c:pt>
                <c:pt idx="2">
                  <c:v>127</c:v>
                </c:pt>
                <c:pt idx="3">
                  <c:v>120</c:v>
                </c:pt>
                <c:pt idx="4">
                  <c:v>0</c:v>
                </c:pt>
              </c:numCache>
            </c:numRef>
          </c:val>
          <c:extLst>
            <c:ext xmlns:c16="http://schemas.microsoft.com/office/drawing/2014/chart" uri="{C3380CC4-5D6E-409C-BE32-E72D297353CC}">
              <c16:uniqueId val="{00000001-78ED-406A-9A05-00D555B41ED9}"/>
            </c:ext>
          </c:extLst>
        </c:ser>
        <c:ser>
          <c:idx val="2"/>
          <c:order val="2"/>
          <c:tx>
            <c:strRef>
              <c:f>'TOC (LCOCD)'!$C$67</c:f>
              <c:strCache>
                <c:ptCount val="1"/>
                <c:pt idx="0">
                  <c:v>0.45 mg O₃ / mg C</c:v>
                </c:pt>
              </c:strCache>
            </c:strRef>
          </c:tx>
          <c:spPr>
            <a:solidFill>
              <a:schemeClr val="accent3"/>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(LCOCD)'!$E$67:$I$67</c:f>
              <c:numCache>
                <c:formatCode>General</c:formatCode>
                <c:ptCount val="5"/>
                <c:pt idx="0">
                  <c:v>146</c:v>
                </c:pt>
                <c:pt idx="1">
                  <c:v>119</c:v>
                </c:pt>
                <c:pt idx="2">
                  <c:v>123</c:v>
                </c:pt>
                <c:pt idx="3">
                  <c:v>128</c:v>
                </c:pt>
                <c:pt idx="4">
                  <c:v>0</c:v>
                </c:pt>
              </c:numCache>
            </c:numRef>
          </c:val>
          <c:extLst>
            <c:ext xmlns:c16="http://schemas.microsoft.com/office/drawing/2014/chart" uri="{C3380CC4-5D6E-409C-BE32-E72D297353CC}">
              <c16:uniqueId val="{00000002-78ED-406A-9A05-00D555B41ED9}"/>
            </c:ext>
          </c:extLst>
        </c:ser>
        <c:ser>
          <c:idx val="3"/>
          <c:order val="3"/>
          <c:tx>
            <c:strRef>
              <c:f>'TOC (LCOCD)'!$C$68</c:f>
              <c:strCache>
                <c:ptCount val="1"/>
                <c:pt idx="0">
                  <c:v>0.93 mg O₃ / mg C</c:v>
                </c:pt>
              </c:strCache>
            </c:strRef>
          </c:tx>
          <c:spPr>
            <a:solidFill>
              <a:schemeClr val="accent4"/>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(LCOCD)'!$E$68:$I$68</c:f>
              <c:numCache>
                <c:formatCode>General</c:formatCode>
                <c:ptCount val="5"/>
                <c:pt idx="0">
                  <c:v>140</c:v>
                </c:pt>
                <c:pt idx="1">
                  <c:v>144</c:v>
                </c:pt>
                <c:pt idx="2">
                  <c:v>123</c:v>
                </c:pt>
                <c:pt idx="3">
                  <c:v>128</c:v>
                </c:pt>
                <c:pt idx="4">
                  <c:v>0</c:v>
                </c:pt>
              </c:numCache>
            </c:numRef>
          </c:val>
          <c:extLst>
            <c:ext xmlns:c16="http://schemas.microsoft.com/office/drawing/2014/chart" uri="{C3380CC4-5D6E-409C-BE32-E72D297353CC}">
              <c16:uniqueId val="{00000003-78ED-406A-9A05-00D555B41ED9}"/>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i="0" u="none" strike="noStrike" baseline="0">
                    <a:effectLst/>
                  </a:rPr>
                  <a:t>Humic acids - N </a:t>
                </a:r>
                <a:r>
                  <a:rPr lang="en-GB" sz="1000" b="0" i="0" u="none" strike="noStrike" baseline="0">
                    <a:effectLst/>
                  </a:rPr>
                  <a:t>(µg / L) </a:t>
                </a:r>
                <a:r>
                  <a:rPr lang="en-US" sz="1000" b="0" i="0" u="none" strike="noStrike" baseline="0"/>
                  <a:t> </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H</a:t>
            </a:r>
          </a:p>
        </c:rich>
      </c:tx>
      <c:layout>
        <c:manualLayout>
          <c:xMode val="edge"/>
          <c:yMode val="edge"/>
          <c:x val="0.9170663468335587"/>
          <c:y val="4.1666666666666664E-2"/>
        </c:manualLayout>
      </c:layout>
      <c:overlay val="1"/>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'TOC (LCOCD)'!$C$71</c:f>
              <c:strCache>
                <c:ptCount val="1"/>
                <c:pt idx="0">
                  <c:v>0 mg O₃ / mg C</c:v>
                </c:pt>
              </c:strCache>
            </c:strRef>
          </c:tx>
          <c:spPr>
            <a:solidFill>
              <a:schemeClr val="accent1"/>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(LCOCD)'!$E$71:$I$71</c:f>
              <c:numCache>
                <c:formatCode>General</c:formatCode>
                <c:ptCount val="5"/>
                <c:pt idx="0">
                  <c:v>85.9</c:v>
                </c:pt>
                <c:pt idx="1">
                  <c:v>84.3</c:v>
                </c:pt>
                <c:pt idx="2">
                  <c:v>94.2</c:v>
                </c:pt>
                <c:pt idx="3">
                  <c:v>81.400000000000006</c:v>
                </c:pt>
                <c:pt idx="4">
                  <c:v>63.9</c:v>
                </c:pt>
              </c:numCache>
            </c:numRef>
          </c:val>
          <c:extLst>
            <c:ext xmlns:c16="http://schemas.microsoft.com/office/drawing/2014/chart" uri="{C3380CC4-5D6E-409C-BE32-E72D297353CC}">
              <c16:uniqueId val="{00000000-6E91-4810-8EF3-545E39DE10C8}"/>
            </c:ext>
          </c:extLst>
        </c:ser>
        <c:ser>
          <c:idx val="1"/>
          <c:order val="1"/>
          <c:tx>
            <c:strRef>
              <c:f>'TOC (LCOCD)'!$C$72</c:f>
              <c:strCache>
                <c:ptCount val="1"/>
                <c:pt idx="0">
                  <c:v>0.14 mg O₃ / mg C</c:v>
                </c:pt>
              </c:strCache>
            </c:strRef>
          </c:tx>
          <c:spPr>
            <a:solidFill>
              <a:schemeClr val="accent2"/>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(LCOCD)'!$E$72:$I$72</c:f>
              <c:numCache>
                <c:formatCode>General</c:formatCode>
                <c:ptCount val="5"/>
                <c:pt idx="0">
                  <c:v>83.5</c:v>
                </c:pt>
                <c:pt idx="1">
                  <c:v>75.8</c:v>
                </c:pt>
                <c:pt idx="2">
                  <c:v>77.3</c:v>
                </c:pt>
                <c:pt idx="3">
                  <c:v>74.400000000000006</c:v>
                </c:pt>
                <c:pt idx="4">
                  <c:v>185</c:v>
                </c:pt>
              </c:numCache>
            </c:numRef>
          </c:val>
          <c:extLst>
            <c:ext xmlns:c16="http://schemas.microsoft.com/office/drawing/2014/chart" uri="{C3380CC4-5D6E-409C-BE32-E72D297353CC}">
              <c16:uniqueId val="{00000001-6E91-4810-8EF3-545E39DE10C8}"/>
            </c:ext>
          </c:extLst>
        </c:ser>
        <c:ser>
          <c:idx val="2"/>
          <c:order val="2"/>
          <c:tx>
            <c:strRef>
              <c:f>'TOC (LCOCD)'!$C$73</c:f>
              <c:strCache>
                <c:ptCount val="1"/>
                <c:pt idx="0">
                  <c:v>0.45 mg O₃ / mg C</c:v>
                </c:pt>
              </c:strCache>
            </c:strRef>
          </c:tx>
          <c:spPr>
            <a:solidFill>
              <a:schemeClr val="accent3"/>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(LCOCD)'!$E$73:$I$73</c:f>
              <c:numCache>
                <c:formatCode>General</c:formatCode>
                <c:ptCount val="5"/>
                <c:pt idx="0">
                  <c:v>85.2</c:v>
                </c:pt>
                <c:pt idx="1">
                  <c:v>72.8</c:v>
                </c:pt>
                <c:pt idx="2">
                  <c:v>85</c:v>
                </c:pt>
                <c:pt idx="3">
                  <c:v>74.8</c:v>
                </c:pt>
                <c:pt idx="4">
                  <c:v>104</c:v>
                </c:pt>
              </c:numCache>
            </c:numRef>
          </c:val>
          <c:extLst>
            <c:ext xmlns:c16="http://schemas.microsoft.com/office/drawing/2014/chart" uri="{C3380CC4-5D6E-409C-BE32-E72D297353CC}">
              <c16:uniqueId val="{00000002-6E91-4810-8EF3-545E39DE10C8}"/>
            </c:ext>
          </c:extLst>
        </c:ser>
        <c:ser>
          <c:idx val="3"/>
          <c:order val="3"/>
          <c:tx>
            <c:strRef>
              <c:f>'TOC (LCOCD)'!$C$74</c:f>
              <c:strCache>
                <c:ptCount val="1"/>
                <c:pt idx="0">
                  <c:v>0.93 mg O₃ / mg C</c:v>
                </c:pt>
              </c:strCache>
            </c:strRef>
          </c:tx>
          <c:spPr>
            <a:solidFill>
              <a:schemeClr val="accent4"/>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(LCOCD)'!$E$74:$I$74</c:f>
              <c:numCache>
                <c:formatCode>General</c:formatCode>
                <c:ptCount val="5"/>
                <c:pt idx="0">
                  <c:v>73.599999999999994</c:v>
                </c:pt>
                <c:pt idx="1">
                  <c:v>96.4</c:v>
                </c:pt>
                <c:pt idx="2">
                  <c:v>88.4</c:v>
                </c:pt>
                <c:pt idx="3">
                  <c:v>83.4</c:v>
                </c:pt>
                <c:pt idx="4">
                  <c:v>115</c:v>
                </c:pt>
              </c:numCache>
            </c:numRef>
          </c:val>
          <c:extLst>
            <c:ext xmlns:c16="http://schemas.microsoft.com/office/drawing/2014/chart" uri="{C3380CC4-5D6E-409C-BE32-E72D297353CC}">
              <c16:uniqueId val="{00000003-6E91-4810-8EF3-545E39DE10C8}"/>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i="0" u="none" strike="noStrike" baseline="0">
                    <a:effectLst/>
                  </a:rPr>
                  <a:t>LMW acids </a:t>
                </a:r>
                <a:r>
                  <a:rPr lang="en-GB" sz="1000" b="0" i="0" u="none" strike="noStrike" baseline="0">
                    <a:effectLst/>
                  </a:rPr>
                  <a:t>(µg / L) </a:t>
                </a:r>
                <a:r>
                  <a:rPr lang="en-US" sz="1000" b="0" i="0" u="none" strike="noStrike" baseline="0"/>
                  <a:t> </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I</a:t>
            </a:r>
          </a:p>
        </c:rich>
      </c:tx>
      <c:layout>
        <c:manualLayout>
          <c:xMode val="edge"/>
          <c:yMode val="edge"/>
          <c:x val="0.93288577765449887"/>
          <c:y val="4.6296296296296294E-2"/>
        </c:manualLayout>
      </c:layout>
      <c:overlay val="1"/>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'TOC (LCOCD)'!$C$77</c:f>
              <c:strCache>
                <c:ptCount val="1"/>
                <c:pt idx="0">
                  <c:v>0 mg O₃ / mg C</c:v>
                </c:pt>
              </c:strCache>
            </c:strRef>
          </c:tx>
          <c:spPr>
            <a:solidFill>
              <a:schemeClr val="accent1"/>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(LCOCD)'!$E$77:$I$77</c:f>
              <c:numCache>
                <c:formatCode>General</c:formatCode>
                <c:ptCount val="5"/>
                <c:pt idx="0">
                  <c:v>799</c:v>
                </c:pt>
                <c:pt idx="1">
                  <c:v>588</c:v>
                </c:pt>
                <c:pt idx="2">
                  <c:v>601</c:v>
                </c:pt>
                <c:pt idx="3">
                  <c:v>630</c:v>
                </c:pt>
                <c:pt idx="4">
                  <c:v>2560</c:v>
                </c:pt>
              </c:numCache>
            </c:numRef>
          </c:val>
          <c:extLst>
            <c:ext xmlns:c16="http://schemas.microsoft.com/office/drawing/2014/chart" uri="{C3380CC4-5D6E-409C-BE32-E72D297353CC}">
              <c16:uniqueId val="{00000000-EE1B-43B6-BE4B-2EAB2EEE1B7E}"/>
            </c:ext>
          </c:extLst>
        </c:ser>
        <c:ser>
          <c:idx val="1"/>
          <c:order val="1"/>
          <c:tx>
            <c:strRef>
              <c:f>'TOC (LCOCD)'!$C$78</c:f>
              <c:strCache>
                <c:ptCount val="1"/>
                <c:pt idx="0">
                  <c:v>0.14 mg O₃ / mg C</c:v>
                </c:pt>
              </c:strCache>
            </c:strRef>
          </c:tx>
          <c:spPr>
            <a:solidFill>
              <a:schemeClr val="accent2"/>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(LCOCD)'!$E$78:$I$78</c:f>
              <c:numCache>
                <c:formatCode>General</c:formatCode>
                <c:ptCount val="5"/>
                <c:pt idx="0">
                  <c:v>558</c:v>
                </c:pt>
                <c:pt idx="1">
                  <c:v>438</c:v>
                </c:pt>
                <c:pt idx="2">
                  <c:v>551</c:v>
                </c:pt>
                <c:pt idx="3">
                  <c:v>599</c:v>
                </c:pt>
                <c:pt idx="4">
                  <c:v>2640</c:v>
                </c:pt>
              </c:numCache>
            </c:numRef>
          </c:val>
          <c:extLst>
            <c:ext xmlns:c16="http://schemas.microsoft.com/office/drawing/2014/chart" uri="{C3380CC4-5D6E-409C-BE32-E72D297353CC}">
              <c16:uniqueId val="{00000001-EE1B-43B6-BE4B-2EAB2EEE1B7E}"/>
            </c:ext>
          </c:extLst>
        </c:ser>
        <c:ser>
          <c:idx val="2"/>
          <c:order val="2"/>
          <c:tx>
            <c:strRef>
              <c:f>'TOC (LCOCD)'!$C$79</c:f>
              <c:strCache>
                <c:ptCount val="1"/>
                <c:pt idx="0">
                  <c:v>0.45 mg O₃ / mg C</c:v>
                </c:pt>
              </c:strCache>
            </c:strRef>
          </c:tx>
          <c:spPr>
            <a:solidFill>
              <a:schemeClr val="accent3"/>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(LCOCD)'!$E$79:$I$79</c:f>
              <c:numCache>
                <c:formatCode>General</c:formatCode>
                <c:ptCount val="5"/>
                <c:pt idx="0">
                  <c:v>456</c:v>
                </c:pt>
                <c:pt idx="1">
                  <c:v>523</c:v>
                </c:pt>
                <c:pt idx="2">
                  <c:v>526</c:v>
                </c:pt>
                <c:pt idx="3">
                  <c:v>583</c:v>
                </c:pt>
                <c:pt idx="4">
                  <c:v>2560</c:v>
                </c:pt>
              </c:numCache>
            </c:numRef>
          </c:val>
          <c:extLst>
            <c:ext xmlns:c16="http://schemas.microsoft.com/office/drawing/2014/chart" uri="{C3380CC4-5D6E-409C-BE32-E72D297353CC}">
              <c16:uniqueId val="{00000002-EE1B-43B6-BE4B-2EAB2EEE1B7E}"/>
            </c:ext>
          </c:extLst>
        </c:ser>
        <c:ser>
          <c:idx val="3"/>
          <c:order val="3"/>
          <c:tx>
            <c:strRef>
              <c:f>'TOC (LCOCD)'!$C$80</c:f>
              <c:strCache>
                <c:ptCount val="1"/>
                <c:pt idx="0">
                  <c:v>0.93 mg O₃ / mg C</c:v>
                </c:pt>
              </c:strCache>
            </c:strRef>
          </c:tx>
          <c:spPr>
            <a:solidFill>
              <a:schemeClr val="accent4"/>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(LCOCD)'!$E$80:$I$80</c:f>
              <c:numCache>
                <c:formatCode>General</c:formatCode>
                <c:ptCount val="5"/>
                <c:pt idx="0">
                  <c:v>467</c:v>
                </c:pt>
                <c:pt idx="1">
                  <c:v>473</c:v>
                </c:pt>
                <c:pt idx="2">
                  <c:v>586</c:v>
                </c:pt>
                <c:pt idx="3">
                  <c:v>571</c:v>
                </c:pt>
                <c:pt idx="4">
                  <c:v>3510</c:v>
                </c:pt>
              </c:numCache>
            </c:numRef>
          </c:val>
          <c:extLst>
            <c:ext xmlns:c16="http://schemas.microsoft.com/office/drawing/2014/chart" uri="{C3380CC4-5D6E-409C-BE32-E72D297353CC}">
              <c16:uniqueId val="{00000003-EE1B-43B6-BE4B-2EAB2EEE1B7E}"/>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1000" b="0" i="0" u="none" strike="noStrike" baseline="0">
                    <a:effectLst/>
                  </a:rPr>
                  <a:t>LMW neutrals </a:t>
                </a:r>
                <a:r>
                  <a:rPr lang="en-GB" sz="1000" b="0" i="0" u="none" strike="noStrike" baseline="0">
                    <a:effectLst/>
                  </a:rPr>
                  <a:t>(µg / L) </a:t>
                </a:r>
                <a:r>
                  <a:rPr lang="en-US" sz="1000" b="0" i="0" u="none" strike="noStrike" baseline="0"/>
                  <a:t> </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Graphs!$I$27</c:f>
              <c:strCache>
                <c:ptCount val="1"/>
                <c:pt idx="0">
                  <c:v>0 mg O₃ / mg C</c:v>
                </c:pt>
              </c:strCache>
            </c:strRef>
          </c:tx>
          <c:spPr>
            <a:solidFill>
              <a:schemeClr val="accent1"/>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Graphs!$J$27:$O$27</c:f>
              <c:numCache>
                <c:formatCode>General</c:formatCode>
                <c:ptCount val="6"/>
                <c:pt idx="0">
                  <c:v>14.55</c:v>
                </c:pt>
                <c:pt idx="1">
                  <c:v>13.5</c:v>
                </c:pt>
                <c:pt idx="2">
                  <c:v>12.6</c:v>
                </c:pt>
                <c:pt idx="3">
                  <c:v>14.6</c:v>
                </c:pt>
                <c:pt idx="4">
                  <c:v>12.1</c:v>
                </c:pt>
                <c:pt idx="5">
                  <c:v>15.15</c:v>
                </c:pt>
              </c:numCache>
            </c:numRef>
          </c:val>
          <c:extLst>
            <c:ext xmlns:c16="http://schemas.microsoft.com/office/drawing/2014/chart" uri="{C3380CC4-5D6E-409C-BE32-E72D297353CC}">
              <c16:uniqueId val="{00000000-BF2C-4E85-A1B4-028C9C95D16E}"/>
            </c:ext>
          </c:extLst>
        </c:ser>
        <c:ser>
          <c:idx val="1"/>
          <c:order val="1"/>
          <c:tx>
            <c:strRef>
              <c:f>Graphs!$I$28</c:f>
              <c:strCache>
                <c:ptCount val="1"/>
                <c:pt idx="0">
                  <c:v>0.14 mg O₃ / mg C</c:v>
                </c:pt>
              </c:strCache>
            </c:strRef>
          </c:tx>
          <c:spPr>
            <a:solidFill>
              <a:schemeClr val="accent2"/>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Graphs!$J$28:$O$28</c:f>
              <c:numCache>
                <c:formatCode>General</c:formatCode>
                <c:ptCount val="6"/>
                <c:pt idx="0">
                  <c:v>14</c:v>
                </c:pt>
                <c:pt idx="1">
                  <c:v>14.5</c:v>
                </c:pt>
                <c:pt idx="2">
                  <c:v>12.6</c:v>
                </c:pt>
                <c:pt idx="3">
                  <c:v>13.3</c:v>
                </c:pt>
                <c:pt idx="4">
                  <c:v>11.2</c:v>
                </c:pt>
                <c:pt idx="5">
                  <c:v>14.75</c:v>
                </c:pt>
              </c:numCache>
            </c:numRef>
          </c:val>
          <c:extLst>
            <c:ext xmlns:c16="http://schemas.microsoft.com/office/drawing/2014/chart" uri="{C3380CC4-5D6E-409C-BE32-E72D297353CC}">
              <c16:uniqueId val="{00000001-BF2C-4E85-A1B4-028C9C95D16E}"/>
            </c:ext>
          </c:extLst>
        </c:ser>
        <c:ser>
          <c:idx val="2"/>
          <c:order val="2"/>
          <c:tx>
            <c:strRef>
              <c:f>Graphs!$I$29</c:f>
              <c:strCache>
                <c:ptCount val="1"/>
                <c:pt idx="0">
                  <c:v>0.45 mg O₃ / mg C</c:v>
                </c:pt>
              </c:strCache>
            </c:strRef>
          </c:tx>
          <c:spPr>
            <a:solidFill>
              <a:schemeClr val="accent3"/>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Graphs!$J$29:$O$29</c:f>
              <c:numCache>
                <c:formatCode>General</c:formatCode>
                <c:ptCount val="6"/>
                <c:pt idx="0">
                  <c:v>14.7</c:v>
                </c:pt>
                <c:pt idx="1">
                  <c:v>12.2</c:v>
                </c:pt>
                <c:pt idx="2">
                  <c:v>11.6</c:v>
                </c:pt>
                <c:pt idx="3">
                  <c:v>11.6</c:v>
                </c:pt>
                <c:pt idx="4">
                  <c:v>12.05</c:v>
                </c:pt>
                <c:pt idx="5">
                  <c:v>13.399999999999999</c:v>
                </c:pt>
              </c:numCache>
            </c:numRef>
          </c:val>
          <c:extLst>
            <c:ext xmlns:c16="http://schemas.microsoft.com/office/drawing/2014/chart" uri="{C3380CC4-5D6E-409C-BE32-E72D297353CC}">
              <c16:uniqueId val="{00000002-BF2C-4E85-A1B4-028C9C95D16E}"/>
            </c:ext>
          </c:extLst>
        </c:ser>
        <c:ser>
          <c:idx val="3"/>
          <c:order val="3"/>
          <c:tx>
            <c:strRef>
              <c:f>Graphs!$I$30</c:f>
              <c:strCache>
                <c:ptCount val="1"/>
                <c:pt idx="0">
                  <c:v>0.93 mg O₃ / mg C</c:v>
                </c:pt>
              </c:strCache>
            </c:strRef>
          </c:tx>
          <c:spPr>
            <a:solidFill>
              <a:schemeClr val="accent4"/>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Graphs!$J$30:$O$30</c:f>
              <c:numCache>
                <c:formatCode>General</c:formatCode>
                <c:ptCount val="6"/>
                <c:pt idx="0">
                  <c:v>15.649999999999999</c:v>
                </c:pt>
                <c:pt idx="2">
                  <c:v>10.9</c:v>
                </c:pt>
                <c:pt idx="3">
                  <c:v>11</c:v>
                </c:pt>
                <c:pt idx="4">
                  <c:v>11.1</c:v>
                </c:pt>
                <c:pt idx="5">
                  <c:v>13.05</c:v>
                </c:pt>
              </c:numCache>
            </c:numRef>
          </c:val>
          <c:extLst>
            <c:ext xmlns:c16="http://schemas.microsoft.com/office/drawing/2014/chart" uri="{C3380CC4-5D6E-409C-BE32-E72D297353CC}">
              <c16:uniqueId val="{00000003-BF2C-4E85-A1B4-028C9C95D16E}"/>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COD (mg O</a:t>
                </a:r>
                <a:r>
                  <a:rPr lang="en-GB">
                    <a:latin typeface="Times New Roman" panose="02020603050405020304" pitchFamily="18" charset="0"/>
                    <a:cs typeface="Times New Roman" panose="02020603050405020304" pitchFamily="18" charset="0"/>
                  </a:rPr>
                  <a:t>₂</a:t>
                </a:r>
                <a:r>
                  <a:rPr lang="en-GB"/>
                  <a:t> / 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Graphs!$I$18</c:f>
              <c:strCache>
                <c:ptCount val="1"/>
                <c:pt idx="0">
                  <c:v>0 mg O₃ / mg C</c:v>
                </c:pt>
              </c:strCache>
            </c:strRef>
          </c:tx>
          <c:spPr>
            <a:solidFill>
              <a:schemeClr val="accent1"/>
            </a:solidFill>
            <a:ln>
              <a:noFill/>
            </a:ln>
            <a:effectLst/>
          </c:spPr>
          <c:invertIfNegative val="0"/>
          <c:cat>
            <c:strRef>
              <c:f>Graphs!$K$2:$O$2</c:f>
              <c:strCache>
                <c:ptCount val="5"/>
                <c:pt idx="0">
                  <c:v>&lt; 0.45 µm (Filter)</c:v>
                </c:pt>
                <c:pt idx="1">
                  <c:v>&gt; 100 kDa (F1)</c:v>
                </c:pt>
                <c:pt idx="2">
                  <c:v>11 - 100 kDa (F2)</c:v>
                </c:pt>
                <c:pt idx="3">
                  <c:v>1.1 - 11 kDa (F3)</c:v>
                </c:pt>
                <c:pt idx="4">
                  <c:v>&lt; 1.1 kDa (F4)</c:v>
                </c:pt>
              </c:strCache>
            </c:strRef>
          </c:cat>
          <c:val>
            <c:numRef>
              <c:f>Graphs!$K$18:$O$18</c:f>
              <c:numCache>
                <c:formatCode>0.0</c:formatCode>
                <c:ptCount val="5"/>
                <c:pt idx="0">
                  <c:v>3.87</c:v>
                </c:pt>
                <c:pt idx="1">
                  <c:v>3.5</c:v>
                </c:pt>
                <c:pt idx="2">
                  <c:v>3.48</c:v>
                </c:pt>
                <c:pt idx="3">
                  <c:v>2.73</c:v>
                </c:pt>
                <c:pt idx="4">
                  <c:v>3.23</c:v>
                </c:pt>
              </c:numCache>
            </c:numRef>
          </c:val>
          <c:extLst>
            <c:ext xmlns:c16="http://schemas.microsoft.com/office/drawing/2014/chart" uri="{C3380CC4-5D6E-409C-BE32-E72D297353CC}">
              <c16:uniqueId val="{00000000-D145-4C28-BAE6-23BC40D33AE5}"/>
            </c:ext>
          </c:extLst>
        </c:ser>
        <c:ser>
          <c:idx val="1"/>
          <c:order val="1"/>
          <c:tx>
            <c:strRef>
              <c:f>Graphs!$I$19</c:f>
              <c:strCache>
                <c:ptCount val="1"/>
                <c:pt idx="0">
                  <c:v>0.14 mg O₃ / mg C</c:v>
                </c:pt>
              </c:strCache>
            </c:strRef>
          </c:tx>
          <c:spPr>
            <a:solidFill>
              <a:schemeClr val="accent2"/>
            </a:solidFill>
            <a:ln>
              <a:noFill/>
            </a:ln>
            <a:effectLst/>
          </c:spPr>
          <c:invertIfNegative val="0"/>
          <c:cat>
            <c:strRef>
              <c:f>Graphs!$K$2:$O$2</c:f>
              <c:strCache>
                <c:ptCount val="5"/>
                <c:pt idx="0">
                  <c:v>&lt; 0.45 µm (Filter)</c:v>
                </c:pt>
                <c:pt idx="1">
                  <c:v>&gt; 100 kDa (F1)</c:v>
                </c:pt>
                <c:pt idx="2">
                  <c:v>11 - 100 kDa (F2)</c:v>
                </c:pt>
                <c:pt idx="3">
                  <c:v>1.1 - 11 kDa (F3)</c:v>
                </c:pt>
                <c:pt idx="4">
                  <c:v>&lt; 1.1 kDa (F4)</c:v>
                </c:pt>
              </c:strCache>
            </c:strRef>
          </c:cat>
          <c:val>
            <c:numRef>
              <c:f>Graphs!$K$19:$O$19</c:f>
              <c:numCache>
                <c:formatCode>0.0</c:formatCode>
                <c:ptCount val="5"/>
                <c:pt idx="0">
                  <c:v>3.85</c:v>
                </c:pt>
                <c:pt idx="1">
                  <c:v>3.14</c:v>
                </c:pt>
                <c:pt idx="2">
                  <c:v>3.32</c:v>
                </c:pt>
                <c:pt idx="3">
                  <c:v>2.65</c:v>
                </c:pt>
                <c:pt idx="4">
                  <c:v>4.29</c:v>
                </c:pt>
              </c:numCache>
            </c:numRef>
          </c:val>
          <c:extLst>
            <c:ext xmlns:c16="http://schemas.microsoft.com/office/drawing/2014/chart" uri="{C3380CC4-5D6E-409C-BE32-E72D297353CC}">
              <c16:uniqueId val="{00000001-D145-4C28-BAE6-23BC40D33AE5}"/>
            </c:ext>
          </c:extLst>
        </c:ser>
        <c:ser>
          <c:idx val="2"/>
          <c:order val="2"/>
          <c:tx>
            <c:strRef>
              <c:f>Graphs!$I$20</c:f>
              <c:strCache>
                <c:ptCount val="1"/>
                <c:pt idx="0">
                  <c:v>0.45 mg O₃ / mg C</c:v>
                </c:pt>
              </c:strCache>
            </c:strRef>
          </c:tx>
          <c:spPr>
            <a:solidFill>
              <a:schemeClr val="accent3"/>
            </a:solidFill>
            <a:ln>
              <a:noFill/>
            </a:ln>
            <a:effectLst/>
          </c:spPr>
          <c:invertIfNegative val="0"/>
          <c:cat>
            <c:strRef>
              <c:f>Graphs!$K$2:$O$2</c:f>
              <c:strCache>
                <c:ptCount val="5"/>
                <c:pt idx="0">
                  <c:v>&lt; 0.45 µm (Filter)</c:v>
                </c:pt>
                <c:pt idx="1">
                  <c:v>&gt; 100 kDa (F1)</c:v>
                </c:pt>
                <c:pt idx="2">
                  <c:v>11 - 100 kDa (F2)</c:v>
                </c:pt>
                <c:pt idx="3">
                  <c:v>1.1 - 11 kDa (F3)</c:v>
                </c:pt>
                <c:pt idx="4">
                  <c:v>&lt; 1.1 kDa (F4)</c:v>
                </c:pt>
              </c:strCache>
            </c:strRef>
          </c:cat>
          <c:val>
            <c:numRef>
              <c:f>Graphs!$K$20:$O$20</c:f>
              <c:numCache>
                <c:formatCode>0.0</c:formatCode>
                <c:ptCount val="5"/>
                <c:pt idx="0">
                  <c:v>3.45</c:v>
                </c:pt>
                <c:pt idx="1">
                  <c:v>2.98</c:v>
                </c:pt>
                <c:pt idx="2">
                  <c:v>3.09</c:v>
                </c:pt>
                <c:pt idx="3">
                  <c:v>2.58</c:v>
                </c:pt>
                <c:pt idx="4">
                  <c:v>4.05</c:v>
                </c:pt>
              </c:numCache>
            </c:numRef>
          </c:val>
          <c:extLst>
            <c:ext xmlns:c16="http://schemas.microsoft.com/office/drawing/2014/chart" uri="{C3380CC4-5D6E-409C-BE32-E72D297353CC}">
              <c16:uniqueId val="{00000002-D145-4C28-BAE6-23BC40D33AE5}"/>
            </c:ext>
          </c:extLst>
        </c:ser>
        <c:ser>
          <c:idx val="3"/>
          <c:order val="3"/>
          <c:tx>
            <c:strRef>
              <c:f>Graphs!$I$21</c:f>
              <c:strCache>
                <c:ptCount val="1"/>
                <c:pt idx="0">
                  <c:v>0.93 mg O₃ / mg C</c:v>
                </c:pt>
              </c:strCache>
            </c:strRef>
          </c:tx>
          <c:spPr>
            <a:solidFill>
              <a:schemeClr val="accent4"/>
            </a:solidFill>
            <a:ln>
              <a:noFill/>
            </a:ln>
            <a:effectLst/>
          </c:spPr>
          <c:invertIfNegative val="0"/>
          <c:cat>
            <c:strRef>
              <c:f>Graphs!$K$2:$O$2</c:f>
              <c:strCache>
                <c:ptCount val="5"/>
                <c:pt idx="0">
                  <c:v>&lt; 0.45 µm (Filter)</c:v>
                </c:pt>
                <c:pt idx="1">
                  <c:v>&gt; 100 kDa (F1)</c:v>
                </c:pt>
                <c:pt idx="2">
                  <c:v>11 - 100 kDa (F2)</c:v>
                </c:pt>
                <c:pt idx="3">
                  <c:v>1.1 - 11 kDa (F3)</c:v>
                </c:pt>
                <c:pt idx="4">
                  <c:v>&lt; 1.1 kDa (F4)</c:v>
                </c:pt>
              </c:strCache>
            </c:strRef>
          </c:cat>
          <c:val>
            <c:numRef>
              <c:f>Graphs!$K$21:$O$21</c:f>
              <c:numCache>
                <c:formatCode>0.0</c:formatCode>
                <c:ptCount val="5"/>
                <c:pt idx="0">
                  <c:v>2.74</c:v>
                </c:pt>
                <c:pt idx="1">
                  <c:v>3.54</c:v>
                </c:pt>
                <c:pt idx="2">
                  <c:v>2.52</c:v>
                </c:pt>
                <c:pt idx="3">
                  <c:v>2.61</c:v>
                </c:pt>
                <c:pt idx="4">
                  <c:v>4.7300000000000004</c:v>
                </c:pt>
              </c:numCache>
            </c:numRef>
          </c:val>
          <c:extLst>
            <c:ext xmlns:c16="http://schemas.microsoft.com/office/drawing/2014/chart" uri="{C3380CC4-5D6E-409C-BE32-E72D297353CC}">
              <c16:uniqueId val="{00000003-D145-4C28-BAE6-23BC40D33AE5}"/>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TOC (mg C / 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Graphs!$I$36</c:f>
              <c:strCache>
                <c:ptCount val="1"/>
                <c:pt idx="0">
                  <c:v>0 mg O₃ / mg C</c:v>
                </c:pt>
              </c:strCache>
            </c:strRef>
          </c:tx>
          <c:spPr>
            <a:solidFill>
              <a:schemeClr val="accent1"/>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Graphs!$J$36:$O$36</c:f>
              <c:numCache>
                <c:formatCode>General</c:formatCode>
                <c:ptCount val="6"/>
                <c:pt idx="0">
                  <c:v>5.8999999999999997E-2</c:v>
                </c:pt>
                <c:pt idx="1">
                  <c:v>4.2999999999999997E-2</c:v>
                </c:pt>
                <c:pt idx="2">
                  <c:v>3.4000000000000002E-2</c:v>
                </c:pt>
                <c:pt idx="3">
                  <c:v>3.5999999999999997E-2</c:v>
                </c:pt>
                <c:pt idx="4">
                  <c:v>3.5000000000000003E-2</c:v>
                </c:pt>
                <c:pt idx="5">
                  <c:v>4.0000000000000001E-3</c:v>
                </c:pt>
              </c:numCache>
            </c:numRef>
          </c:val>
          <c:extLst>
            <c:ext xmlns:c16="http://schemas.microsoft.com/office/drawing/2014/chart" uri="{C3380CC4-5D6E-409C-BE32-E72D297353CC}">
              <c16:uniqueId val="{00000000-304A-4293-8B90-2E513D5E22CB}"/>
            </c:ext>
          </c:extLst>
        </c:ser>
        <c:ser>
          <c:idx val="1"/>
          <c:order val="1"/>
          <c:tx>
            <c:strRef>
              <c:f>Graphs!$I$37</c:f>
              <c:strCache>
                <c:ptCount val="1"/>
                <c:pt idx="0">
                  <c:v>0.14 mg O₃ / mg C</c:v>
                </c:pt>
              </c:strCache>
            </c:strRef>
          </c:tx>
          <c:spPr>
            <a:solidFill>
              <a:schemeClr val="accent2"/>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Graphs!$J$37:$O$37</c:f>
              <c:numCache>
                <c:formatCode>General</c:formatCode>
                <c:ptCount val="6"/>
                <c:pt idx="0">
                  <c:v>3.5999999999999997E-2</c:v>
                </c:pt>
                <c:pt idx="1">
                  <c:v>3.5000000000000003E-2</c:v>
                </c:pt>
                <c:pt idx="2">
                  <c:v>2.3E-2</c:v>
                </c:pt>
                <c:pt idx="3">
                  <c:v>2.5999999999999999E-2</c:v>
                </c:pt>
                <c:pt idx="4">
                  <c:v>2.5000000000000001E-2</c:v>
                </c:pt>
                <c:pt idx="5">
                  <c:v>4.0000000000000001E-3</c:v>
                </c:pt>
              </c:numCache>
            </c:numRef>
          </c:val>
          <c:extLst>
            <c:ext xmlns:c16="http://schemas.microsoft.com/office/drawing/2014/chart" uri="{C3380CC4-5D6E-409C-BE32-E72D297353CC}">
              <c16:uniqueId val="{00000001-304A-4293-8B90-2E513D5E22CB}"/>
            </c:ext>
          </c:extLst>
        </c:ser>
        <c:ser>
          <c:idx val="2"/>
          <c:order val="2"/>
          <c:tx>
            <c:strRef>
              <c:f>Graphs!$I$38</c:f>
              <c:strCache>
                <c:ptCount val="1"/>
                <c:pt idx="0">
                  <c:v>0.45 mg O₃ / mg C</c:v>
                </c:pt>
              </c:strCache>
            </c:strRef>
          </c:tx>
          <c:spPr>
            <a:solidFill>
              <a:schemeClr val="accent3"/>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Graphs!$J$38:$O$38</c:f>
              <c:numCache>
                <c:formatCode>General</c:formatCode>
                <c:ptCount val="6"/>
                <c:pt idx="0">
                  <c:v>1.0999999999999999E-2</c:v>
                </c:pt>
                <c:pt idx="1">
                  <c:v>1.2E-2</c:v>
                </c:pt>
                <c:pt idx="2">
                  <c:v>6.0000000000000001E-3</c:v>
                </c:pt>
                <c:pt idx="3">
                  <c:v>6.0000000000000001E-3</c:v>
                </c:pt>
                <c:pt idx="4">
                  <c:v>5.0000000000000001E-3</c:v>
                </c:pt>
                <c:pt idx="5">
                  <c:v>4.0000000000000001E-3</c:v>
                </c:pt>
              </c:numCache>
            </c:numRef>
          </c:val>
          <c:extLst>
            <c:ext xmlns:c16="http://schemas.microsoft.com/office/drawing/2014/chart" uri="{C3380CC4-5D6E-409C-BE32-E72D297353CC}">
              <c16:uniqueId val="{00000002-304A-4293-8B90-2E513D5E22CB}"/>
            </c:ext>
          </c:extLst>
        </c:ser>
        <c:ser>
          <c:idx val="3"/>
          <c:order val="3"/>
          <c:tx>
            <c:strRef>
              <c:f>Graphs!$A$39</c:f>
              <c:strCache>
                <c:ptCount val="1"/>
                <c:pt idx="0">
                  <c:v>0.93 mg O₃ / mg C</c:v>
                </c:pt>
              </c:strCache>
            </c:strRef>
          </c:tx>
          <c:spPr>
            <a:solidFill>
              <a:schemeClr val="accent4"/>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Graphs!$J$39:$O$39</c:f>
              <c:numCache>
                <c:formatCode>General</c:formatCode>
                <c:ptCount val="6"/>
                <c:pt idx="0">
                  <c:v>5.0000000000000001E-3</c:v>
                </c:pt>
                <c:pt idx="1">
                  <c:v>5.0000000000000001E-3</c:v>
                </c:pt>
                <c:pt idx="2">
                  <c:v>2E-3</c:v>
                </c:pt>
                <c:pt idx="3">
                  <c:v>5.0000000000000001E-3</c:v>
                </c:pt>
                <c:pt idx="4">
                  <c:v>3.0000000000000001E-3</c:v>
                </c:pt>
                <c:pt idx="5">
                  <c:v>3.0000000000000001E-3</c:v>
                </c:pt>
              </c:numCache>
            </c:numRef>
          </c:val>
          <c:extLst>
            <c:ext xmlns:c16="http://schemas.microsoft.com/office/drawing/2014/chart" uri="{C3380CC4-5D6E-409C-BE32-E72D297353CC}">
              <c16:uniqueId val="{00000003-304A-4293-8B90-2E513D5E22CB}"/>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NO</a:t>
                </a:r>
                <a:r>
                  <a:rPr lang="en-GB">
                    <a:latin typeface="Times New Roman" panose="02020603050405020304" pitchFamily="18" charset="0"/>
                    <a:cs typeface="Times New Roman" panose="02020603050405020304" pitchFamily="18" charset="0"/>
                  </a:rPr>
                  <a:t>₂</a:t>
                </a:r>
                <a:r>
                  <a:rPr lang="en-GB"/>
                  <a:t> (mg NO</a:t>
                </a:r>
                <a:r>
                  <a:rPr lang="en-GB">
                    <a:latin typeface="Times New Roman" panose="02020603050405020304" pitchFamily="18" charset="0"/>
                    <a:cs typeface="Times New Roman" panose="02020603050405020304" pitchFamily="18" charset="0"/>
                  </a:rPr>
                  <a:t>₂</a:t>
                </a:r>
                <a:r>
                  <a:rPr lang="en-GB"/>
                  <a:t>-N / 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Graphs!$I$45</c:f>
              <c:strCache>
                <c:ptCount val="1"/>
                <c:pt idx="0">
                  <c:v>0 mg O₃ / mg C</c:v>
                </c:pt>
              </c:strCache>
            </c:strRef>
          </c:tx>
          <c:spPr>
            <a:solidFill>
              <a:schemeClr val="accent1"/>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Graphs!$J$45:$O$45</c:f>
              <c:numCache>
                <c:formatCode>General</c:formatCode>
                <c:ptCount val="6"/>
                <c:pt idx="0">
                  <c:v>7.77</c:v>
                </c:pt>
                <c:pt idx="1">
                  <c:v>7.95</c:v>
                </c:pt>
                <c:pt idx="2">
                  <c:v>7.87</c:v>
                </c:pt>
                <c:pt idx="3">
                  <c:v>7.84</c:v>
                </c:pt>
                <c:pt idx="4">
                  <c:v>7.67</c:v>
                </c:pt>
                <c:pt idx="5">
                  <c:v>6.66</c:v>
                </c:pt>
              </c:numCache>
            </c:numRef>
          </c:val>
          <c:extLst>
            <c:ext xmlns:c16="http://schemas.microsoft.com/office/drawing/2014/chart" uri="{C3380CC4-5D6E-409C-BE32-E72D297353CC}">
              <c16:uniqueId val="{00000000-38C5-4668-8E68-30E7C87D4A84}"/>
            </c:ext>
          </c:extLst>
        </c:ser>
        <c:ser>
          <c:idx val="1"/>
          <c:order val="1"/>
          <c:tx>
            <c:strRef>
              <c:f>Graphs!$I$46</c:f>
              <c:strCache>
                <c:ptCount val="1"/>
                <c:pt idx="0">
                  <c:v>0.14 mg O₃ / mg C</c:v>
                </c:pt>
              </c:strCache>
            </c:strRef>
          </c:tx>
          <c:spPr>
            <a:solidFill>
              <a:schemeClr val="accent2"/>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Graphs!$J$46:$O$46</c:f>
              <c:numCache>
                <c:formatCode>General</c:formatCode>
                <c:ptCount val="6"/>
                <c:pt idx="0">
                  <c:v>7.85</c:v>
                </c:pt>
                <c:pt idx="1">
                  <c:v>7.91</c:v>
                </c:pt>
                <c:pt idx="2">
                  <c:v>7.89</c:v>
                </c:pt>
                <c:pt idx="3">
                  <c:v>7.86</c:v>
                </c:pt>
                <c:pt idx="4">
                  <c:v>7.83</c:v>
                </c:pt>
                <c:pt idx="5">
                  <c:v>6.84</c:v>
                </c:pt>
              </c:numCache>
            </c:numRef>
          </c:val>
          <c:extLst>
            <c:ext xmlns:c16="http://schemas.microsoft.com/office/drawing/2014/chart" uri="{C3380CC4-5D6E-409C-BE32-E72D297353CC}">
              <c16:uniqueId val="{00000001-38C5-4668-8E68-30E7C87D4A84}"/>
            </c:ext>
          </c:extLst>
        </c:ser>
        <c:ser>
          <c:idx val="2"/>
          <c:order val="2"/>
          <c:tx>
            <c:strRef>
              <c:f>Graphs!$I$47</c:f>
              <c:strCache>
                <c:ptCount val="1"/>
                <c:pt idx="0">
                  <c:v>0.45 mg O₃ / mg C</c:v>
                </c:pt>
              </c:strCache>
            </c:strRef>
          </c:tx>
          <c:spPr>
            <a:solidFill>
              <a:schemeClr val="accent3"/>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Graphs!$J$47:$O$47</c:f>
              <c:numCache>
                <c:formatCode>General</c:formatCode>
                <c:ptCount val="6"/>
                <c:pt idx="0">
                  <c:v>7.7</c:v>
                </c:pt>
                <c:pt idx="1">
                  <c:v>7.94</c:v>
                </c:pt>
                <c:pt idx="2">
                  <c:v>7.8</c:v>
                </c:pt>
                <c:pt idx="3">
                  <c:v>7.77</c:v>
                </c:pt>
                <c:pt idx="4">
                  <c:v>7.71</c:v>
                </c:pt>
                <c:pt idx="5">
                  <c:v>6.8</c:v>
                </c:pt>
              </c:numCache>
            </c:numRef>
          </c:val>
          <c:extLst>
            <c:ext xmlns:c16="http://schemas.microsoft.com/office/drawing/2014/chart" uri="{C3380CC4-5D6E-409C-BE32-E72D297353CC}">
              <c16:uniqueId val="{00000002-38C5-4668-8E68-30E7C87D4A84}"/>
            </c:ext>
          </c:extLst>
        </c:ser>
        <c:ser>
          <c:idx val="3"/>
          <c:order val="3"/>
          <c:tx>
            <c:strRef>
              <c:f>Graphs!$I$48</c:f>
              <c:strCache>
                <c:ptCount val="1"/>
                <c:pt idx="0">
                  <c:v>0.93 mg O₃ / mg C</c:v>
                </c:pt>
              </c:strCache>
            </c:strRef>
          </c:tx>
          <c:spPr>
            <a:solidFill>
              <a:schemeClr val="accent4"/>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Graphs!$J$48:$O$48</c:f>
              <c:numCache>
                <c:formatCode>General</c:formatCode>
                <c:ptCount val="6"/>
                <c:pt idx="0">
                  <c:v>7.39</c:v>
                </c:pt>
                <c:pt idx="1">
                  <c:v>7.74</c:v>
                </c:pt>
                <c:pt idx="2">
                  <c:v>7.55</c:v>
                </c:pt>
                <c:pt idx="3">
                  <c:v>7.65</c:v>
                </c:pt>
                <c:pt idx="4">
                  <c:v>7.62</c:v>
                </c:pt>
                <c:pt idx="5">
                  <c:v>6.61</c:v>
                </c:pt>
              </c:numCache>
            </c:numRef>
          </c:val>
          <c:extLst>
            <c:ext xmlns:c16="http://schemas.microsoft.com/office/drawing/2014/chart" uri="{C3380CC4-5D6E-409C-BE32-E72D297353CC}">
              <c16:uniqueId val="{00000003-38C5-4668-8E68-30E7C87D4A84}"/>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pH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Graphs!$A$36</c:f>
              <c:strCache>
                <c:ptCount val="1"/>
                <c:pt idx="0">
                  <c:v>0 mg O₃ / mg C</c:v>
                </c:pt>
              </c:strCache>
            </c:strRef>
          </c:tx>
          <c:spPr>
            <a:solidFill>
              <a:schemeClr val="accent1"/>
            </a:solidFill>
            <a:ln>
              <a:noFill/>
            </a:ln>
            <a:effectLst/>
          </c:spPr>
          <c:invertIfNegative val="0"/>
          <c:cat>
            <c:strRef>
              <c:f>Graphs!$B$35:$G$35</c:f>
              <c:strCache>
                <c:ptCount val="6"/>
                <c:pt idx="0">
                  <c:v>Total</c:v>
                </c:pt>
                <c:pt idx="1">
                  <c:v>&lt; 0.45 µm (Filter)</c:v>
                </c:pt>
                <c:pt idx="2">
                  <c:v>&gt; 100 kDa (F1)</c:v>
                </c:pt>
                <c:pt idx="3">
                  <c:v>11 - 100 kDa (F2)</c:v>
                </c:pt>
                <c:pt idx="4">
                  <c:v>1.1 - 11 kDa (F3)</c:v>
                </c:pt>
                <c:pt idx="5">
                  <c:v>&lt; 1.1 kDa (F4)</c:v>
                </c:pt>
              </c:strCache>
            </c:strRef>
          </c:cat>
          <c:val>
            <c:numRef>
              <c:f>Graphs!$B$36:$G$36</c:f>
              <c:numCache>
                <c:formatCode>General</c:formatCode>
                <c:ptCount val="6"/>
                <c:pt idx="0">
                  <c:v>0.19385714285714251</c:v>
                </c:pt>
                <c:pt idx="1">
                  <c:v>0.14128571428571401</c:v>
                </c:pt>
                <c:pt idx="2">
                  <c:v>0.11171428571428552</c:v>
                </c:pt>
                <c:pt idx="3">
                  <c:v>0.11828571428571406</c:v>
                </c:pt>
                <c:pt idx="4">
                  <c:v>0.11499999999999981</c:v>
                </c:pt>
                <c:pt idx="5">
                  <c:v>1.3142857142857119E-2</c:v>
                </c:pt>
              </c:numCache>
            </c:numRef>
          </c:val>
          <c:extLst>
            <c:ext xmlns:c16="http://schemas.microsoft.com/office/drawing/2014/chart" uri="{C3380CC4-5D6E-409C-BE32-E72D297353CC}">
              <c16:uniqueId val="{00000000-F91A-4EDA-B877-359214A0E2E6}"/>
            </c:ext>
          </c:extLst>
        </c:ser>
        <c:ser>
          <c:idx val="1"/>
          <c:order val="1"/>
          <c:tx>
            <c:strRef>
              <c:f>Graphs!$A$37</c:f>
              <c:strCache>
                <c:ptCount val="1"/>
                <c:pt idx="0">
                  <c:v>0.14 mg O₃ / mg C</c:v>
                </c:pt>
              </c:strCache>
            </c:strRef>
          </c:tx>
          <c:spPr>
            <a:solidFill>
              <a:schemeClr val="accent2"/>
            </a:solidFill>
            <a:ln>
              <a:noFill/>
            </a:ln>
            <a:effectLst/>
          </c:spPr>
          <c:invertIfNegative val="0"/>
          <c:cat>
            <c:strRef>
              <c:f>Graphs!$B$35:$G$35</c:f>
              <c:strCache>
                <c:ptCount val="6"/>
                <c:pt idx="0">
                  <c:v>Total</c:v>
                </c:pt>
                <c:pt idx="1">
                  <c:v>&lt; 0.45 µm (Filter)</c:v>
                </c:pt>
                <c:pt idx="2">
                  <c:v>&gt; 100 kDa (F1)</c:v>
                </c:pt>
                <c:pt idx="3">
                  <c:v>11 - 100 kDa (F2)</c:v>
                </c:pt>
                <c:pt idx="4">
                  <c:v>1.1 - 11 kDa (F3)</c:v>
                </c:pt>
                <c:pt idx="5">
                  <c:v>&lt; 1.1 kDa (F4)</c:v>
                </c:pt>
              </c:strCache>
            </c:strRef>
          </c:cat>
          <c:val>
            <c:numRef>
              <c:f>Graphs!$B$37:$G$37</c:f>
              <c:numCache>
                <c:formatCode>General</c:formatCode>
                <c:ptCount val="6"/>
                <c:pt idx="0">
                  <c:v>0.11828571428571406</c:v>
                </c:pt>
                <c:pt idx="1">
                  <c:v>0.11499999999999981</c:v>
                </c:pt>
                <c:pt idx="2">
                  <c:v>7.5571428571428428E-2</c:v>
                </c:pt>
                <c:pt idx="3">
                  <c:v>8.5428571428571271E-2</c:v>
                </c:pt>
                <c:pt idx="4">
                  <c:v>8.2142857142857004E-2</c:v>
                </c:pt>
                <c:pt idx="5">
                  <c:v>1.3142857142857119E-2</c:v>
                </c:pt>
              </c:numCache>
            </c:numRef>
          </c:val>
          <c:extLst>
            <c:ext xmlns:c16="http://schemas.microsoft.com/office/drawing/2014/chart" uri="{C3380CC4-5D6E-409C-BE32-E72D297353CC}">
              <c16:uniqueId val="{00000001-F91A-4EDA-B877-359214A0E2E6}"/>
            </c:ext>
          </c:extLst>
        </c:ser>
        <c:ser>
          <c:idx val="2"/>
          <c:order val="2"/>
          <c:tx>
            <c:strRef>
              <c:f>Graphs!$A$38</c:f>
              <c:strCache>
                <c:ptCount val="1"/>
                <c:pt idx="0">
                  <c:v>0.45 mg O₃ / mg C</c:v>
                </c:pt>
              </c:strCache>
            </c:strRef>
          </c:tx>
          <c:spPr>
            <a:solidFill>
              <a:schemeClr val="accent3"/>
            </a:solidFill>
            <a:ln>
              <a:noFill/>
            </a:ln>
            <a:effectLst/>
          </c:spPr>
          <c:invertIfNegative val="0"/>
          <c:cat>
            <c:strRef>
              <c:f>Graphs!$B$35:$G$35</c:f>
              <c:strCache>
                <c:ptCount val="6"/>
                <c:pt idx="0">
                  <c:v>Total</c:v>
                </c:pt>
                <c:pt idx="1">
                  <c:v>&lt; 0.45 µm (Filter)</c:v>
                </c:pt>
                <c:pt idx="2">
                  <c:v>&gt; 100 kDa (F1)</c:v>
                </c:pt>
                <c:pt idx="3">
                  <c:v>11 - 100 kDa (F2)</c:v>
                </c:pt>
                <c:pt idx="4">
                  <c:v>1.1 - 11 kDa (F3)</c:v>
                </c:pt>
                <c:pt idx="5">
                  <c:v>&lt; 1.1 kDa (F4)</c:v>
                </c:pt>
              </c:strCache>
            </c:strRef>
          </c:cat>
          <c:val>
            <c:numRef>
              <c:f>Graphs!$B$38:$G$38</c:f>
              <c:numCache>
                <c:formatCode>General</c:formatCode>
                <c:ptCount val="6"/>
                <c:pt idx="0">
                  <c:v>3.6142857142857074E-2</c:v>
                </c:pt>
                <c:pt idx="1">
                  <c:v>3.9428571428571361E-2</c:v>
                </c:pt>
                <c:pt idx="2">
                  <c:v>1.9714285714285681E-2</c:v>
                </c:pt>
                <c:pt idx="3">
                  <c:v>1.9714285714285681E-2</c:v>
                </c:pt>
                <c:pt idx="4">
                  <c:v>1.64285714285714E-2</c:v>
                </c:pt>
                <c:pt idx="5">
                  <c:v>1.3142857142857119E-2</c:v>
                </c:pt>
              </c:numCache>
            </c:numRef>
          </c:val>
          <c:extLst>
            <c:ext xmlns:c16="http://schemas.microsoft.com/office/drawing/2014/chart" uri="{C3380CC4-5D6E-409C-BE32-E72D297353CC}">
              <c16:uniqueId val="{00000002-F91A-4EDA-B877-359214A0E2E6}"/>
            </c:ext>
          </c:extLst>
        </c:ser>
        <c:ser>
          <c:idx val="3"/>
          <c:order val="3"/>
          <c:tx>
            <c:strRef>
              <c:f>Graphs!$A$39</c:f>
              <c:strCache>
                <c:ptCount val="1"/>
                <c:pt idx="0">
                  <c:v>0.93 mg O₃ / mg C</c:v>
                </c:pt>
              </c:strCache>
            </c:strRef>
          </c:tx>
          <c:spPr>
            <a:solidFill>
              <a:schemeClr val="accent4"/>
            </a:solidFill>
            <a:ln>
              <a:noFill/>
            </a:ln>
            <a:effectLst/>
          </c:spPr>
          <c:invertIfNegative val="0"/>
          <c:cat>
            <c:strRef>
              <c:f>Graphs!$B$35:$G$35</c:f>
              <c:strCache>
                <c:ptCount val="6"/>
                <c:pt idx="0">
                  <c:v>Total</c:v>
                </c:pt>
                <c:pt idx="1">
                  <c:v>&lt; 0.45 µm (Filter)</c:v>
                </c:pt>
                <c:pt idx="2">
                  <c:v>&gt; 100 kDa (F1)</c:v>
                </c:pt>
                <c:pt idx="3">
                  <c:v>11 - 100 kDa (F2)</c:v>
                </c:pt>
                <c:pt idx="4">
                  <c:v>1.1 - 11 kDa (F3)</c:v>
                </c:pt>
                <c:pt idx="5">
                  <c:v>&lt; 1.1 kDa (F4)</c:v>
                </c:pt>
              </c:strCache>
            </c:strRef>
          </c:cat>
          <c:val>
            <c:numRef>
              <c:f>Graphs!$B$39:$G$39</c:f>
              <c:numCache>
                <c:formatCode>General</c:formatCode>
                <c:ptCount val="6"/>
                <c:pt idx="0">
                  <c:v>1.64285714285714E-2</c:v>
                </c:pt>
                <c:pt idx="1">
                  <c:v>1.64285714285714E-2</c:v>
                </c:pt>
                <c:pt idx="2">
                  <c:v>6.5714285714285597E-3</c:v>
                </c:pt>
                <c:pt idx="3">
                  <c:v>1.64285714285714E-2</c:v>
                </c:pt>
                <c:pt idx="4">
                  <c:v>9.8571428571428404E-3</c:v>
                </c:pt>
                <c:pt idx="5">
                  <c:v>9.8571428571428404E-3</c:v>
                </c:pt>
              </c:numCache>
            </c:numRef>
          </c:val>
          <c:extLst>
            <c:ext xmlns:c16="http://schemas.microsoft.com/office/drawing/2014/chart" uri="{C3380CC4-5D6E-409C-BE32-E72D297353CC}">
              <c16:uniqueId val="{00000003-F91A-4EDA-B877-359214A0E2E6}"/>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NO</a:t>
                </a:r>
                <a:r>
                  <a:rPr lang="en-GB">
                    <a:latin typeface="Times New Roman" panose="02020603050405020304" pitchFamily="18" charset="0"/>
                    <a:cs typeface="Times New Roman" panose="02020603050405020304" pitchFamily="18" charset="0"/>
                  </a:rPr>
                  <a:t>₂</a:t>
                </a:r>
                <a:r>
                  <a:rPr lang="en-GB"/>
                  <a:t> (mg / L)</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Graphs!$I$10</c:f>
              <c:strCache>
                <c:ptCount val="1"/>
                <c:pt idx="0">
                  <c:v>0 mg O₃ / mg C</c:v>
                </c:pt>
              </c:strCache>
            </c:strRef>
          </c:tx>
          <c:spPr>
            <a:solidFill>
              <a:schemeClr val="accent1"/>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Graphs!$J$10:$O$10</c:f>
              <c:numCache>
                <c:formatCode>0.0</c:formatCode>
                <c:ptCount val="6"/>
                <c:pt idx="0">
                  <c:v>2.4937275985663088</c:v>
                </c:pt>
                <c:pt idx="1">
                  <c:v>2.4937275985663088</c:v>
                </c:pt>
                <c:pt idx="2">
                  <c:v>2.1899641577060933</c:v>
                </c:pt>
                <c:pt idx="3">
                  <c:v>2.4775985663082438</c:v>
                </c:pt>
                <c:pt idx="4">
                  <c:v>2.2813620071684588</c:v>
                </c:pt>
                <c:pt idx="5">
                  <c:v>0.18727598566308234</c:v>
                </c:pt>
              </c:numCache>
            </c:numRef>
          </c:val>
          <c:extLst>
            <c:ext xmlns:c16="http://schemas.microsoft.com/office/drawing/2014/chart" uri="{C3380CC4-5D6E-409C-BE32-E72D297353CC}">
              <c16:uniqueId val="{00000000-17DE-47C2-B580-A2D5BE6C86B3}"/>
            </c:ext>
          </c:extLst>
        </c:ser>
        <c:ser>
          <c:idx val="1"/>
          <c:order val="1"/>
          <c:tx>
            <c:strRef>
              <c:f>Graphs!$I$11</c:f>
              <c:strCache>
                <c:ptCount val="1"/>
                <c:pt idx="0">
                  <c:v>0.14 mg O₃ / mg C</c:v>
                </c:pt>
              </c:strCache>
            </c:strRef>
          </c:tx>
          <c:spPr>
            <a:solidFill>
              <a:schemeClr val="accent2"/>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Graphs!$J$11:$O$11</c:f>
              <c:numCache>
                <c:formatCode>0.0</c:formatCode>
                <c:ptCount val="6"/>
                <c:pt idx="0">
                  <c:v>2.3163082437275988</c:v>
                </c:pt>
                <c:pt idx="1">
                  <c:v>2.1711469534050178</c:v>
                </c:pt>
                <c:pt idx="2">
                  <c:v>1.8163082437275986</c:v>
                </c:pt>
                <c:pt idx="3">
                  <c:v>2.2060931899641578</c:v>
                </c:pt>
                <c:pt idx="4">
                  <c:v>1.9641577060931903</c:v>
                </c:pt>
                <c:pt idx="5">
                  <c:v>6.8996415770609373E-2</c:v>
                </c:pt>
              </c:numCache>
            </c:numRef>
          </c:val>
          <c:extLst>
            <c:ext xmlns:c16="http://schemas.microsoft.com/office/drawing/2014/chart" uri="{C3380CC4-5D6E-409C-BE32-E72D297353CC}">
              <c16:uniqueId val="{00000001-17DE-47C2-B580-A2D5BE6C86B3}"/>
            </c:ext>
          </c:extLst>
        </c:ser>
        <c:ser>
          <c:idx val="2"/>
          <c:order val="2"/>
          <c:tx>
            <c:strRef>
              <c:f>Graphs!$I$12</c:f>
              <c:strCache>
                <c:ptCount val="1"/>
                <c:pt idx="0">
                  <c:v>0.45 mg O₃ / mg C</c:v>
                </c:pt>
              </c:strCache>
            </c:strRef>
          </c:tx>
          <c:spPr>
            <a:solidFill>
              <a:schemeClr val="accent3"/>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Graphs!$J$12:$O$12</c:f>
              <c:numCache>
                <c:formatCode>0.0</c:formatCode>
                <c:ptCount val="6"/>
                <c:pt idx="0">
                  <c:v>1.8620071684587816</c:v>
                </c:pt>
                <c:pt idx="1">
                  <c:v>2.3593189964157704</c:v>
                </c:pt>
                <c:pt idx="2">
                  <c:v>1.5663082437275984</c:v>
                </c:pt>
                <c:pt idx="3">
                  <c:v>1.6173835125448028</c:v>
                </c:pt>
                <c:pt idx="4">
                  <c:v>1.6603942652329748</c:v>
                </c:pt>
                <c:pt idx="5">
                  <c:v>2.060931899641574E-2</c:v>
                </c:pt>
              </c:numCache>
            </c:numRef>
          </c:val>
          <c:extLst>
            <c:ext xmlns:c16="http://schemas.microsoft.com/office/drawing/2014/chart" uri="{C3380CC4-5D6E-409C-BE32-E72D297353CC}">
              <c16:uniqueId val="{00000002-17DE-47C2-B580-A2D5BE6C86B3}"/>
            </c:ext>
          </c:extLst>
        </c:ser>
        <c:ser>
          <c:idx val="3"/>
          <c:order val="3"/>
          <c:tx>
            <c:strRef>
              <c:f>Graphs!$I$13</c:f>
              <c:strCache>
                <c:ptCount val="1"/>
                <c:pt idx="0">
                  <c:v>0.93 mg O₃ / mg C</c:v>
                </c:pt>
              </c:strCache>
            </c:strRef>
          </c:tx>
          <c:spPr>
            <a:solidFill>
              <a:schemeClr val="accent4"/>
            </a:solidFill>
            <a:ln>
              <a:noFill/>
            </a:ln>
            <a:effectLst/>
          </c:spPr>
          <c:invertIfNegative val="0"/>
          <c:cat>
            <c:strRef>
              <c:f>Graphs!$J$2:$O$2</c:f>
              <c:strCache>
                <c:ptCount val="6"/>
                <c:pt idx="0">
                  <c:v>Total</c:v>
                </c:pt>
                <c:pt idx="1">
                  <c:v>&lt; 0.45 µm (Filter)</c:v>
                </c:pt>
                <c:pt idx="2">
                  <c:v>&gt; 100 kDa (F1)</c:v>
                </c:pt>
                <c:pt idx="3">
                  <c:v>11 - 100 kDa (F2)</c:v>
                </c:pt>
                <c:pt idx="4">
                  <c:v>1.1 - 11 kDa (F3)</c:v>
                </c:pt>
                <c:pt idx="5">
                  <c:v>&lt; 1.1 kDa (F4)</c:v>
                </c:pt>
              </c:strCache>
            </c:strRef>
          </c:cat>
          <c:val>
            <c:numRef>
              <c:f>Graphs!$J$13:$O$13</c:f>
              <c:numCache>
                <c:formatCode>0.0</c:formatCode>
                <c:ptCount val="6"/>
                <c:pt idx="0">
                  <c:v>1.4829749103942655</c:v>
                </c:pt>
                <c:pt idx="1">
                  <c:v>1.7679211469534051</c:v>
                </c:pt>
                <c:pt idx="2">
                  <c:v>1.5663082437275984</c:v>
                </c:pt>
                <c:pt idx="3">
                  <c:v>1.2464157706093191</c:v>
                </c:pt>
                <c:pt idx="4">
                  <c:v>1.2464157706093191</c:v>
                </c:pt>
                <c:pt idx="5">
                  <c:v>7.1684587813619638E-3</c:v>
                </c:pt>
              </c:numCache>
            </c:numRef>
          </c:val>
          <c:extLst>
            <c:ext xmlns:c16="http://schemas.microsoft.com/office/drawing/2014/chart" uri="{C3380CC4-5D6E-409C-BE32-E72D297353CC}">
              <c16:uniqueId val="{00000003-17DE-47C2-B580-A2D5BE6C86B3}"/>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sz="1000" b="0" i="0" u="none" strike="noStrike" baseline="0">
                    <a:effectLst/>
                  </a:rPr>
                  <a:t>Size</a:t>
                </a:r>
                <a:r>
                  <a:rPr lang="en-GB"/>
                  <a:t>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SUVA (</a:t>
                </a:r>
                <a:r>
                  <a:rPr lang="en-GB" sz="1000" b="0" i="0" u="none" strike="noStrike" baseline="0">
                    <a:effectLst/>
                  </a:rPr>
                  <a:t>L/mg TOC/m)</a:t>
                </a:r>
                <a:endParaRPr lang="en-GB"/>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Membrane</a:t>
            </a:r>
            <a:r>
              <a:rPr lang="en-US" baseline="0"/>
              <a:t> fractions UV254</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'UV254'!$I$4</c:f>
              <c:strCache>
                <c:ptCount val="1"/>
                <c:pt idx="0">
                  <c:v>0</c:v>
                </c:pt>
              </c:strCache>
            </c:strRef>
          </c:tx>
          <c:spPr>
            <a:solidFill>
              <a:schemeClr val="accent5">
                <a:shade val="58000"/>
              </a:schemeClr>
            </a:solidFill>
            <a:ln>
              <a:noFill/>
            </a:ln>
            <a:effectLst/>
          </c:spPr>
          <c:invertIfNegative val="0"/>
          <c:cat>
            <c:strRef>
              <c:f>'UV254'!$J$3:$O$3</c:f>
              <c:strCache>
                <c:ptCount val="6"/>
                <c:pt idx="0">
                  <c:v>F1</c:v>
                </c:pt>
                <c:pt idx="1">
                  <c:v>F2</c:v>
                </c:pt>
                <c:pt idx="2">
                  <c:v>F3</c:v>
                </c:pt>
                <c:pt idx="3">
                  <c:v>F4</c:v>
                </c:pt>
                <c:pt idx="4">
                  <c:v>F5</c:v>
                </c:pt>
                <c:pt idx="5">
                  <c:v>F6</c:v>
                </c:pt>
              </c:strCache>
            </c:strRef>
          </c:cat>
          <c:val>
            <c:numRef>
              <c:f>'UV254'!$J$4:$O$4</c:f>
              <c:numCache>
                <c:formatCode>General</c:formatCode>
                <c:ptCount val="6"/>
                <c:pt idx="0">
                  <c:v>0.12590000000000001</c:v>
                </c:pt>
                <c:pt idx="1">
                  <c:v>0.12590000000000001</c:v>
                </c:pt>
                <c:pt idx="2">
                  <c:v>0.11459999999999999</c:v>
                </c:pt>
                <c:pt idx="3">
                  <c:v>0.12529999999999999</c:v>
                </c:pt>
                <c:pt idx="4">
                  <c:v>0.11799999999999999</c:v>
                </c:pt>
                <c:pt idx="5">
                  <c:v>4.0099999999999997E-2</c:v>
                </c:pt>
              </c:numCache>
            </c:numRef>
          </c:val>
          <c:extLst>
            <c:ext xmlns:c16="http://schemas.microsoft.com/office/drawing/2014/chart" uri="{C3380CC4-5D6E-409C-BE32-E72D297353CC}">
              <c16:uniqueId val="{00000000-8F78-4E62-8B83-4A5E47DFC943}"/>
            </c:ext>
          </c:extLst>
        </c:ser>
        <c:ser>
          <c:idx val="1"/>
          <c:order val="1"/>
          <c:tx>
            <c:strRef>
              <c:f>'UV254'!$I$5</c:f>
              <c:strCache>
                <c:ptCount val="1"/>
                <c:pt idx="0">
                  <c:v>0.5</c:v>
                </c:pt>
              </c:strCache>
            </c:strRef>
          </c:tx>
          <c:spPr>
            <a:solidFill>
              <a:schemeClr val="accent5">
                <a:shade val="86000"/>
              </a:schemeClr>
            </a:solidFill>
            <a:ln>
              <a:noFill/>
            </a:ln>
            <a:effectLst/>
          </c:spPr>
          <c:invertIfNegative val="0"/>
          <c:cat>
            <c:strRef>
              <c:f>'UV254'!$J$3:$O$3</c:f>
              <c:strCache>
                <c:ptCount val="6"/>
                <c:pt idx="0">
                  <c:v>F1</c:v>
                </c:pt>
                <c:pt idx="1">
                  <c:v>F2</c:v>
                </c:pt>
                <c:pt idx="2">
                  <c:v>F3</c:v>
                </c:pt>
                <c:pt idx="3">
                  <c:v>F4</c:v>
                </c:pt>
                <c:pt idx="4">
                  <c:v>F5</c:v>
                </c:pt>
                <c:pt idx="5">
                  <c:v>F6</c:v>
                </c:pt>
              </c:strCache>
            </c:strRef>
          </c:cat>
          <c:val>
            <c:numRef>
              <c:f>'UV254'!$J$5:$O$5</c:f>
              <c:numCache>
                <c:formatCode>General</c:formatCode>
                <c:ptCount val="6"/>
                <c:pt idx="0">
                  <c:v>0.1193</c:v>
                </c:pt>
                <c:pt idx="1">
                  <c:v>0.1139</c:v>
                </c:pt>
                <c:pt idx="2">
                  <c:v>0.1007</c:v>
                </c:pt>
                <c:pt idx="3">
                  <c:v>0.1152</c:v>
                </c:pt>
                <c:pt idx="4">
                  <c:v>0.1062</c:v>
                </c:pt>
                <c:pt idx="5">
                  <c:v>3.5700000000000003E-2</c:v>
                </c:pt>
              </c:numCache>
            </c:numRef>
          </c:val>
          <c:extLst>
            <c:ext xmlns:c16="http://schemas.microsoft.com/office/drawing/2014/chart" uri="{C3380CC4-5D6E-409C-BE32-E72D297353CC}">
              <c16:uniqueId val="{00000001-8F78-4E62-8B83-4A5E47DFC943}"/>
            </c:ext>
          </c:extLst>
        </c:ser>
        <c:ser>
          <c:idx val="2"/>
          <c:order val="2"/>
          <c:tx>
            <c:strRef>
              <c:f>'UV254'!$I$6</c:f>
              <c:strCache>
                <c:ptCount val="1"/>
                <c:pt idx="0">
                  <c:v>1.5</c:v>
                </c:pt>
              </c:strCache>
            </c:strRef>
          </c:tx>
          <c:spPr>
            <a:solidFill>
              <a:schemeClr val="accent5">
                <a:tint val="86000"/>
              </a:schemeClr>
            </a:solidFill>
            <a:ln>
              <a:noFill/>
            </a:ln>
            <a:effectLst/>
          </c:spPr>
          <c:invertIfNegative val="0"/>
          <c:cat>
            <c:strRef>
              <c:f>'UV254'!$J$3:$O$3</c:f>
              <c:strCache>
                <c:ptCount val="6"/>
                <c:pt idx="0">
                  <c:v>F1</c:v>
                </c:pt>
                <c:pt idx="1">
                  <c:v>F2</c:v>
                </c:pt>
                <c:pt idx="2">
                  <c:v>F3</c:v>
                </c:pt>
                <c:pt idx="3">
                  <c:v>F4</c:v>
                </c:pt>
                <c:pt idx="4">
                  <c:v>F5</c:v>
                </c:pt>
                <c:pt idx="5">
                  <c:v>F6</c:v>
                </c:pt>
              </c:strCache>
            </c:strRef>
          </c:cat>
          <c:val>
            <c:numRef>
              <c:f>'UV254'!$J$6:$O$6</c:f>
              <c:numCache>
                <c:formatCode>General</c:formatCode>
                <c:ptCount val="6"/>
                <c:pt idx="0">
                  <c:v>0.1024</c:v>
                </c:pt>
                <c:pt idx="1">
                  <c:v>0.12089999999999999</c:v>
                </c:pt>
                <c:pt idx="2">
                  <c:v>9.1399999999999995E-2</c:v>
                </c:pt>
                <c:pt idx="3">
                  <c:v>9.3299999999999994E-2</c:v>
                </c:pt>
                <c:pt idx="4">
                  <c:v>9.4899999999999998E-2</c:v>
                </c:pt>
                <c:pt idx="5">
                  <c:v>3.39E-2</c:v>
                </c:pt>
              </c:numCache>
            </c:numRef>
          </c:val>
          <c:extLst>
            <c:ext xmlns:c16="http://schemas.microsoft.com/office/drawing/2014/chart" uri="{C3380CC4-5D6E-409C-BE32-E72D297353CC}">
              <c16:uniqueId val="{00000002-8F78-4E62-8B83-4A5E47DFC943}"/>
            </c:ext>
          </c:extLst>
        </c:ser>
        <c:ser>
          <c:idx val="3"/>
          <c:order val="3"/>
          <c:tx>
            <c:strRef>
              <c:f>'UV254'!$I$7</c:f>
              <c:strCache>
                <c:ptCount val="1"/>
                <c:pt idx="0">
                  <c:v>3</c:v>
                </c:pt>
              </c:strCache>
            </c:strRef>
          </c:tx>
          <c:spPr>
            <a:solidFill>
              <a:schemeClr val="accent5">
                <a:tint val="58000"/>
              </a:schemeClr>
            </a:solidFill>
            <a:ln>
              <a:noFill/>
            </a:ln>
            <a:effectLst/>
          </c:spPr>
          <c:invertIfNegative val="0"/>
          <c:cat>
            <c:strRef>
              <c:f>'UV254'!$J$3:$O$3</c:f>
              <c:strCache>
                <c:ptCount val="6"/>
                <c:pt idx="0">
                  <c:v>F1</c:v>
                </c:pt>
                <c:pt idx="1">
                  <c:v>F2</c:v>
                </c:pt>
                <c:pt idx="2">
                  <c:v>F3</c:v>
                </c:pt>
                <c:pt idx="3">
                  <c:v>F4</c:v>
                </c:pt>
                <c:pt idx="4">
                  <c:v>F5</c:v>
                </c:pt>
                <c:pt idx="5">
                  <c:v>F6</c:v>
                </c:pt>
              </c:strCache>
            </c:strRef>
          </c:cat>
          <c:val>
            <c:numRef>
              <c:f>'UV254'!$J$7:$O$7</c:f>
              <c:numCache>
                <c:formatCode>General</c:formatCode>
                <c:ptCount val="6"/>
                <c:pt idx="0">
                  <c:v>8.8300000000000003E-2</c:v>
                </c:pt>
                <c:pt idx="1">
                  <c:v>9.8900000000000002E-2</c:v>
                </c:pt>
                <c:pt idx="2">
                  <c:v>9.1399999999999995E-2</c:v>
                </c:pt>
                <c:pt idx="3">
                  <c:v>7.9500000000000001E-2</c:v>
                </c:pt>
                <c:pt idx="4">
                  <c:v>7.9500000000000001E-2</c:v>
                </c:pt>
                <c:pt idx="5">
                  <c:v>3.3399999999999999E-2</c:v>
                </c:pt>
              </c:numCache>
            </c:numRef>
          </c:val>
          <c:extLst>
            <c:ext xmlns:c16="http://schemas.microsoft.com/office/drawing/2014/chart" uri="{C3380CC4-5D6E-409C-BE32-E72D297353CC}">
              <c16:uniqueId val="{00000003-8F78-4E62-8B83-4A5E47DFC943}"/>
            </c:ext>
          </c:extLst>
        </c:ser>
        <c:dLbls>
          <c:showLegendKey val="0"/>
          <c:showVal val="0"/>
          <c:showCatName val="0"/>
          <c:showSerName val="0"/>
          <c:showPercent val="0"/>
          <c:showBubbleSize val="0"/>
        </c:dLbls>
        <c:gapWidth val="219"/>
        <c:overlap val="-27"/>
        <c:axId val="396033576"/>
        <c:axId val="396034232"/>
      </c:barChart>
      <c:catAx>
        <c:axId val="39603357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Membrane fractions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6034232"/>
        <c:crosses val="autoZero"/>
        <c:auto val="1"/>
        <c:lblAlgn val="ctr"/>
        <c:lblOffset val="100"/>
        <c:noMultiLvlLbl val="0"/>
      </c:catAx>
      <c:valAx>
        <c:axId val="396034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UV</a:t>
                </a:r>
                <a:r>
                  <a:rPr lang="en-US" baseline="0"/>
                  <a:t> 254 absorbance</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603357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A</a:t>
            </a:r>
          </a:p>
        </c:rich>
      </c:tx>
      <c:layout>
        <c:manualLayout>
          <c:xMode val="edge"/>
          <c:yMode val="edge"/>
          <c:x val="0.92242023144484409"/>
          <c:y val="5.0925925925925923E-2"/>
        </c:manualLayout>
      </c:layout>
      <c:overlay val="1"/>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'TOC (LCOCD)'!$C$28</c:f>
              <c:strCache>
                <c:ptCount val="1"/>
                <c:pt idx="0">
                  <c:v>0 mg O₃ / mg C</c:v>
                </c:pt>
              </c:strCache>
            </c:strRef>
          </c:tx>
          <c:spPr>
            <a:solidFill>
              <a:schemeClr val="accent1"/>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(LCOCD)'!$E$28:$I$28</c:f>
              <c:numCache>
                <c:formatCode>General</c:formatCode>
                <c:ptCount val="5"/>
                <c:pt idx="0">
                  <c:v>336</c:v>
                </c:pt>
                <c:pt idx="1">
                  <c:v>257</c:v>
                </c:pt>
                <c:pt idx="2">
                  <c:v>421</c:v>
                </c:pt>
                <c:pt idx="3">
                  <c:v>231</c:v>
                </c:pt>
                <c:pt idx="4">
                  <c:v>28.1</c:v>
                </c:pt>
              </c:numCache>
            </c:numRef>
          </c:val>
          <c:extLst>
            <c:ext xmlns:c16="http://schemas.microsoft.com/office/drawing/2014/chart" uri="{C3380CC4-5D6E-409C-BE32-E72D297353CC}">
              <c16:uniqueId val="{00000004-2383-4F19-A4DC-3C3B11D00BF0}"/>
            </c:ext>
          </c:extLst>
        </c:ser>
        <c:ser>
          <c:idx val="1"/>
          <c:order val="1"/>
          <c:tx>
            <c:strRef>
              <c:f>'TOC (LCOCD)'!$C$29</c:f>
              <c:strCache>
                <c:ptCount val="1"/>
                <c:pt idx="0">
                  <c:v>0.14 mg O₃ / mg C</c:v>
                </c:pt>
              </c:strCache>
            </c:strRef>
          </c:tx>
          <c:spPr>
            <a:solidFill>
              <a:schemeClr val="accent2"/>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(LCOCD)'!$E$29:$I$29</c:f>
              <c:numCache>
                <c:formatCode>General</c:formatCode>
                <c:ptCount val="5"/>
                <c:pt idx="0">
                  <c:v>357</c:v>
                </c:pt>
                <c:pt idx="1">
                  <c:v>239</c:v>
                </c:pt>
                <c:pt idx="2">
                  <c:v>254</c:v>
                </c:pt>
                <c:pt idx="3">
                  <c:v>187</c:v>
                </c:pt>
                <c:pt idx="4">
                  <c:v>68.400000000000006</c:v>
                </c:pt>
              </c:numCache>
            </c:numRef>
          </c:val>
          <c:extLst>
            <c:ext xmlns:c16="http://schemas.microsoft.com/office/drawing/2014/chart" uri="{C3380CC4-5D6E-409C-BE32-E72D297353CC}">
              <c16:uniqueId val="{00000005-2383-4F19-A4DC-3C3B11D00BF0}"/>
            </c:ext>
          </c:extLst>
        </c:ser>
        <c:ser>
          <c:idx val="2"/>
          <c:order val="2"/>
          <c:tx>
            <c:strRef>
              <c:f>'TOC (LCOCD)'!$C$30</c:f>
              <c:strCache>
                <c:ptCount val="1"/>
                <c:pt idx="0">
                  <c:v>0.45 mg O₃ / mg C</c:v>
                </c:pt>
              </c:strCache>
            </c:strRef>
          </c:tx>
          <c:spPr>
            <a:solidFill>
              <a:schemeClr val="accent3"/>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(LCOCD)'!$E$30:$I$30</c:f>
              <c:numCache>
                <c:formatCode>General</c:formatCode>
                <c:ptCount val="5"/>
                <c:pt idx="0">
                  <c:v>326</c:v>
                </c:pt>
                <c:pt idx="1">
                  <c:v>199</c:v>
                </c:pt>
                <c:pt idx="2">
                  <c:v>225</c:v>
                </c:pt>
                <c:pt idx="3">
                  <c:v>320</c:v>
                </c:pt>
                <c:pt idx="4">
                  <c:v>16.7</c:v>
                </c:pt>
              </c:numCache>
            </c:numRef>
          </c:val>
          <c:extLst>
            <c:ext xmlns:c16="http://schemas.microsoft.com/office/drawing/2014/chart" uri="{C3380CC4-5D6E-409C-BE32-E72D297353CC}">
              <c16:uniqueId val="{00000006-2383-4F19-A4DC-3C3B11D00BF0}"/>
            </c:ext>
          </c:extLst>
        </c:ser>
        <c:ser>
          <c:idx val="3"/>
          <c:order val="3"/>
          <c:tx>
            <c:strRef>
              <c:f>'TOC (LCOCD)'!$C$31</c:f>
              <c:strCache>
                <c:ptCount val="1"/>
                <c:pt idx="0">
                  <c:v>0.93 mg O₃ / mg C</c:v>
                </c:pt>
              </c:strCache>
            </c:strRef>
          </c:tx>
          <c:spPr>
            <a:solidFill>
              <a:schemeClr val="accent4"/>
            </a:solidFill>
            <a:ln>
              <a:noFill/>
            </a:ln>
            <a:effectLst/>
          </c:spPr>
          <c:invertIfNegative val="0"/>
          <c:cat>
            <c:strRef>
              <c:f>'TOC (LCOCD)'!$E$27:$I$27</c:f>
              <c:strCache>
                <c:ptCount val="5"/>
                <c:pt idx="0">
                  <c:v>&lt; 0.45 µm (Filter)</c:v>
                </c:pt>
                <c:pt idx="1">
                  <c:v>&gt; 100 kDa (F1)</c:v>
                </c:pt>
                <c:pt idx="2">
                  <c:v>11 - 100 kDa (F2)</c:v>
                </c:pt>
                <c:pt idx="3">
                  <c:v>1.1 - 11 kDa (F3)</c:v>
                </c:pt>
                <c:pt idx="4">
                  <c:v>&lt; 1.1 kDa (F4)</c:v>
                </c:pt>
              </c:strCache>
            </c:strRef>
          </c:cat>
          <c:val>
            <c:numRef>
              <c:f>'TOC (LCOCD)'!$E$31:$I$31</c:f>
              <c:numCache>
                <c:formatCode>General</c:formatCode>
                <c:ptCount val="5"/>
                <c:pt idx="0">
                  <c:v>180</c:v>
                </c:pt>
                <c:pt idx="1">
                  <c:v>421</c:v>
                </c:pt>
                <c:pt idx="2">
                  <c:v>264</c:v>
                </c:pt>
                <c:pt idx="3">
                  <c:v>305</c:v>
                </c:pt>
                <c:pt idx="4">
                  <c:v>14.3</c:v>
                </c:pt>
              </c:numCache>
            </c:numRef>
          </c:val>
          <c:extLst>
            <c:ext xmlns:c16="http://schemas.microsoft.com/office/drawing/2014/chart" uri="{C3380CC4-5D6E-409C-BE32-E72D297353CC}">
              <c16:uniqueId val="{00000007-2383-4F19-A4DC-3C3B11D00BF0}"/>
            </c:ext>
          </c:extLst>
        </c:ser>
        <c:dLbls>
          <c:showLegendKey val="0"/>
          <c:showVal val="0"/>
          <c:showCatName val="0"/>
          <c:showSerName val="0"/>
          <c:showPercent val="0"/>
          <c:showBubbleSize val="0"/>
        </c:dLbls>
        <c:gapWidth val="219"/>
        <c:overlap val="-27"/>
        <c:axId val="290363912"/>
        <c:axId val="290364240"/>
      </c:barChart>
      <c:catAx>
        <c:axId val="290363912"/>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Size fraction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4240"/>
        <c:crosses val="autoZero"/>
        <c:auto val="1"/>
        <c:lblAlgn val="ctr"/>
        <c:lblOffset val="100"/>
        <c:noMultiLvlLbl val="0"/>
      </c:catAx>
      <c:valAx>
        <c:axId val="2903642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Biopolymers - C (</a:t>
                </a:r>
                <a:r>
                  <a:rPr lang="en-GB">
                    <a:latin typeface="Sylfaen" panose="010A0502050306030303" pitchFamily="18" charset="0"/>
                  </a:rPr>
                  <a:t>µ</a:t>
                </a:r>
                <a:r>
                  <a:rPr lang="en-GB"/>
                  <a:t>g / L)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3639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withinLinear" id="18">
  <a:schemeClr val="accent5"/>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 Id="rId9" Type="http://schemas.openxmlformats.org/officeDocument/2006/relationships/chart" Target="../charts/chart17.xml"/></Relationships>
</file>

<file path=xl/drawings/drawing1.xml><?xml version="1.0" encoding="utf-8"?>
<xdr:wsDr xmlns:xdr="http://schemas.openxmlformats.org/drawingml/2006/spreadsheetDrawing" xmlns:a="http://schemas.openxmlformats.org/drawingml/2006/main">
  <xdr:twoCellAnchor>
    <xdr:from>
      <xdr:col>26</xdr:col>
      <xdr:colOff>225135</xdr:colOff>
      <xdr:row>1</xdr:row>
      <xdr:rowOff>28038</xdr:rowOff>
    </xdr:from>
    <xdr:to>
      <xdr:col>34</xdr:col>
      <xdr:colOff>56044</xdr:colOff>
      <xdr:row>15</xdr:row>
      <xdr:rowOff>104238</xdr:rowOff>
    </xdr:to>
    <xdr:grpSp>
      <xdr:nvGrpSpPr>
        <xdr:cNvPr id="15" name="Group 14">
          <a:extLst>
            <a:ext uri="{FF2B5EF4-FFF2-40B4-BE49-F238E27FC236}">
              <a16:creationId xmlns:a16="http://schemas.microsoft.com/office/drawing/2014/main" id="{77E0BAC8-7E24-4C7B-9B3C-C249FCA86BE4}"/>
            </a:ext>
          </a:extLst>
        </xdr:cNvPr>
        <xdr:cNvGrpSpPr/>
      </xdr:nvGrpSpPr>
      <xdr:grpSpPr>
        <a:xfrm>
          <a:off x="15984680" y="218538"/>
          <a:ext cx="4680000" cy="2743200"/>
          <a:chOff x="15378544" y="218538"/>
          <a:chExt cx="4527056" cy="2743200"/>
        </a:xfrm>
      </xdr:grpSpPr>
      <xdr:graphicFrame macro="">
        <xdr:nvGraphicFramePr>
          <xdr:cNvPr id="2" name="Chart 1">
            <a:extLst>
              <a:ext uri="{FF2B5EF4-FFF2-40B4-BE49-F238E27FC236}">
                <a16:creationId xmlns:a16="http://schemas.microsoft.com/office/drawing/2014/main" id="{F2AD238D-3CE0-4C99-BB6E-E092D93B73CC}"/>
              </a:ext>
            </a:extLst>
          </xdr:cNvPr>
          <xdr:cNvGraphicFramePr>
            <a:graphicFrameLocks/>
          </xdr:cNvGraphicFramePr>
        </xdr:nvGraphicFramePr>
        <xdr:xfrm>
          <a:off x="15378544" y="218538"/>
          <a:ext cx="4527056" cy="27432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10" name="TextBox 9">
            <a:extLst>
              <a:ext uri="{FF2B5EF4-FFF2-40B4-BE49-F238E27FC236}">
                <a16:creationId xmlns:a16="http://schemas.microsoft.com/office/drawing/2014/main" id="{FD3DC0F1-4332-4305-8B9D-9F9A4F115A63}"/>
              </a:ext>
            </a:extLst>
          </xdr:cNvPr>
          <xdr:cNvSpPr txBox="1"/>
        </xdr:nvSpPr>
        <xdr:spPr>
          <a:xfrm>
            <a:off x="15430500" y="242454"/>
            <a:ext cx="28854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400"/>
              <a:t>A</a:t>
            </a:r>
          </a:p>
        </xdr:txBody>
      </xdr:sp>
    </xdr:grpSp>
    <xdr:clientData/>
  </xdr:twoCellAnchor>
  <xdr:twoCellAnchor>
    <xdr:from>
      <xdr:col>18</xdr:col>
      <xdr:colOff>585108</xdr:colOff>
      <xdr:row>24</xdr:row>
      <xdr:rowOff>27214</xdr:rowOff>
    </xdr:from>
    <xdr:to>
      <xdr:col>26</xdr:col>
      <xdr:colOff>416018</xdr:colOff>
      <xdr:row>38</xdr:row>
      <xdr:rowOff>103414</xdr:rowOff>
    </xdr:to>
    <xdr:grpSp>
      <xdr:nvGrpSpPr>
        <xdr:cNvPr id="17" name="Group 16">
          <a:extLst>
            <a:ext uri="{FF2B5EF4-FFF2-40B4-BE49-F238E27FC236}">
              <a16:creationId xmlns:a16="http://schemas.microsoft.com/office/drawing/2014/main" id="{782216A5-DB60-4471-9FA1-01B6A1B5F298}"/>
            </a:ext>
          </a:extLst>
        </xdr:cNvPr>
        <xdr:cNvGrpSpPr/>
      </xdr:nvGrpSpPr>
      <xdr:grpSpPr>
        <a:xfrm>
          <a:off x="11495563" y="4599214"/>
          <a:ext cx="4680000" cy="2743200"/>
          <a:chOff x="10889426" y="4599214"/>
          <a:chExt cx="4522519" cy="2743200"/>
        </a:xfrm>
      </xdr:grpSpPr>
      <xdr:graphicFrame macro="">
        <xdr:nvGraphicFramePr>
          <xdr:cNvPr id="4" name="Chart 3">
            <a:extLst>
              <a:ext uri="{FF2B5EF4-FFF2-40B4-BE49-F238E27FC236}">
                <a16:creationId xmlns:a16="http://schemas.microsoft.com/office/drawing/2014/main" id="{BAF9487F-1E29-49D7-8436-AAAC2FB1A760}"/>
              </a:ext>
            </a:extLst>
          </xdr:cNvPr>
          <xdr:cNvGraphicFramePr>
            <a:graphicFrameLocks/>
          </xdr:cNvGraphicFramePr>
        </xdr:nvGraphicFramePr>
        <xdr:xfrm>
          <a:off x="10889426" y="4599214"/>
          <a:ext cx="4522519" cy="27432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1" name="TextBox 10">
            <a:extLst>
              <a:ext uri="{FF2B5EF4-FFF2-40B4-BE49-F238E27FC236}">
                <a16:creationId xmlns:a16="http://schemas.microsoft.com/office/drawing/2014/main" id="{D22DA605-DD2B-4E7F-8F4A-C7BA785E8E41}"/>
              </a:ext>
            </a:extLst>
          </xdr:cNvPr>
          <xdr:cNvSpPr txBox="1"/>
        </xdr:nvSpPr>
        <xdr:spPr>
          <a:xfrm>
            <a:off x="10976262" y="4655126"/>
            <a:ext cx="28854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400"/>
              <a:t>A</a:t>
            </a:r>
          </a:p>
        </xdr:txBody>
      </xdr:sp>
    </xdr:grpSp>
    <xdr:clientData/>
  </xdr:twoCellAnchor>
  <xdr:twoCellAnchor>
    <xdr:from>
      <xdr:col>26</xdr:col>
      <xdr:colOff>408214</xdr:colOff>
      <xdr:row>16</xdr:row>
      <xdr:rowOff>27214</xdr:rowOff>
    </xdr:from>
    <xdr:to>
      <xdr:col>34</xdr:col>
      <xdr:colOff>239123</xdr:colOff>
      <xdr:row>30</xdr:row>
      <xdr:rowOff>103414</xdr:rowOff>
    </xdr:to>
    <xdr:grpSp>
      <xdr:nvGrpSpPr>
        <xdr:cNvPr id="16" name="Group 15">
          <a:extLst>
            <a:ext uri="{FF2B5EF4-FFF2-40B4-BE49-F238E27FC236}">
              <a16:creationId xmlns:a16="http://schemas.microsoft.com/office/drawing/2014/main" id="{2CE483DA-9A31-4EF0-BF05-6DEC80ABE6E1}"/>
            </a:ext>
          </a:extLst>
        </xdr:cNvPr>
        <xdr:cNvGrpSpPr/>
      </xdr:nvGrpSpPr>
      <xdr:grpSpPr>
        <a:xfrm>
          <a:off x="16167759" y="3075214"/>
          <a:ext cx="4680000" cy="2743200"/>
          <a:chOff x="15561623" y="3075214"/>
          <a:chExt cx="4522520" cy="2743200"/>
        </a:xfrm>
      </xdr:grpSpPr>
      <xdr:graphicFrame macro="">
        <xdr:nvGraphicFramePr>
          <xdr:cNvPr id="3" name="Chart 2">
            <a:extLst>
              <a:ext uri="{FF2B5EF4-FFF2-40B4-BE49-F238E27FC236}">
                <a16:creationId xmlns:a16="http://schemas.microsoft.com/office/drawing/2014/main" id="{C9676FA6-958A-4EEE-AFE2-3DE657BE4BF4}"/>
              </a:ext>
            </a:extLst>
          </xdr:cNvPr>
          <xdr:cNvGraphicFramePr>
            <a:graphicFrameLocks/>
          </xdr:cNvGraphicFramePr>
        </xdr:nvGraphicFramePr>
        <xdr:xfrm>
          <a:off x="15561623" y="3075214"/>
          <a:ext cx="4522520" cy="274320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12" name="TextBox 11">
            <a:extLst>
              <a:ext uri="{FF2B5EF4-FFF2-40B4-BE49-F238E27FC236}">
                <a16:creationId xmlns:a16="http://schemas.microsoft.com/office/drawing/2014/main" id="{7960AA5D-4D24-4D65-A8DC-E9ED58E64DEE}"/>
              </a:ext>
            </a:extLst>
          </xdr:cNvPr>
          <xdr:cNvSpPr txBox="1"/>
        </xdr:nvSpPr>
        <xdr:spPr>
          <a:xfrm>
            <a:off x="15614073" y="3110346"/>
            <a:ext cx="28854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400"/>
              <a:t>A</a:t>
            </a:r>
          </a:p>
        </xdr:txBody>
      </xdr:sp>
    </xdr:grpSp>
    <xdr:clientData/>
  </xdr:twoCellAnchor>
  <xdr:twoCellAnchor>
    <xdr:from>
      <xdr:col>27</xdr:col>
      <xdr:colOff>0</xdr:colOff>
      <xdr:row>34</xdr:row>
      <xdr:rowOff>0</xdr:rowOff>
    </xdr:from>
    <xdr:to>
      <xdr:col>34</xdr:col>
      <xdr:colOff>437046</xdr:colOff>
      <xdr:row>48</xdr:row>
      <xdr:rowOff>76200</xdr:rowOff>
    </xdr:to>
    <xdr:grpSp>
      <xdr:nvGrpSpPr>
        <xdr:cNvPr id="18" name="Group 17">
          <a:extLst>
            <a:ext uri="{FF2B5EF4-FFF2-40B4-BE49-F238E27FC236}">
              <a16:creationId xmlns:a16="http://schemas.microsoft.com/office/drawing/2014/main" id="{2E5F7102-2C1E-49FE-A305-192638A68D8C}"/>
            </a:ext>
          </a:extLst>
        </xdr:cNvPr>
        <xdr:cNvGrpSpPr/>
      </xdr:nvGrpSpPr>
      <xdr:grpSpPr>
        <a:xfrm>
          <a:off x="16365682" y="6477000"/>
          <a:ext cx="4680000" cy="2743200"/>
          <a:chOff x="15759545" y="6477000"/>
          <a:chExt cx="4528705" cy="2743200"/>
        </a:xfrm>
      </xdr:grpSpPr>
      <xdr:graphicFrame macro="">
        <xdr:nvGraphicFramePr>
          <xdr:cNvPr id="5" name="Chart 4">
            <a:extLst>
              <a:ext uri="{FF2B5EF4-FFF2-40B4-BE49-F238E27FC236}">
                <a16:creationId xmlns:a16="http://schemas.microsoft.com/office/drawing/2014/main" id="{7D51C408-F92A-40BF-AF9A-12B2BB918451}"/>
              </a:ext>
            </a:extLst>
          </xdr:cNvPr>
          <xdr:cNvGraphicFramePr>
            <a:graphicFrameLocks/>
          </xdr:cNvGraphicFramePr>
        </xdr:nvGraphicFramePr>
        <xdr:xfrm>
          <a:off x="15759545" y="6477000"/>
          <a:ext cx="4528705" cy="2743200"/>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13" name="TextBox 12">
            <a:extLst>
              <a:ext uri="{FF2B5EF4-FFF2-40B4-BE49-F238E27FC236}">
                <a16:creationId xmlns:a16="http://schemas.microsoft.com/office/drawing/2014/main" id="{9E5865E5-CD36-4F8B-94EA-08CBDA3C4E3A}"/>
              </a:ext>
            </a:extLst>
          </xdr:cNvPr>
          <xdr:cNvSpPr txBox="1"/>
        </xdr:nvSpPr>
        <xdr:spPr>
          <a:xfrm>
            <a:off x="15828817" y="6477000"/>
            <a:ext cx="28854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400"/>
              <a:t>A</a:t>
            </a:r>
          </a:p>
        </xdr:txBody>
      </xdr:sp>
    </xdr:grpSp>
    <xdr:clientData/>
  </xdr:twoCellAnchor>
  <xdr:twoCellAnchor>
    <xdr:from>
      <xdr:col>19</xdr:col>
      <xdr:colOff>0</xdr:colOff>
      <xdr:row>42</xdr:row>
      <xdr:rowOff>0</xdr:rowOff>
    </xdr:from>
    <xdr:to>
      <xdr:col>26</xdr:col>
      <xdr:colOff>437046</xdr:colOff>
      <xdr:row>56</xdr:row>
      <xdr:rowOff>76200</xdr:rowOff>
    </xdr:to>
    <xdr:grpSp>
      <xdr:nvGrpSpPr>
        <xdr:cNvPr id="19" name="Group 18">
          <a:extLst>
            <a:ext uri="{FF2B5EF4-FFF2-40B4-BE49-F238E27FC236}">
              <a16:creationId xmlns:a16="http://schemas.microsoft.com/office/drawing/2014/main" id="{A586B981-031F-4C42-BFD1-98BDE0D8F83C}"/>
            </a:ext>
          </a:extLst>
        </xdr:cNvPr>
        <xdr:cNvGrpSpPr/>
      </xdr:nvGrpSpPr>
      <xdr:grpSpPr>
        <a:xfrm>
          <a:off x="11516591" y="8001000"/>
          <a:ext cx="4680000" cy="2743200"/>
          <a:chOff x="10910455" y="8001000"/>
          <a:chExt cx="4528704" cy="2743200"/>
        </a:xfrm>
      </xdr:grpSpPr>
      <xdr:graphicFrame macro="">
        <xdr:nvGraphicFramePr>
          <xdr:cNvPr id="6" name="Chart 5">
            <a:extLst>
              <a:ext uri="{FF2B5EF4-FFF2-40B4-BE49-F238E27FC236}">
                <a16:creationId xmlns:a16="http://schemas.microsoft.com/office/drawing/2014/main" id="{ED9DECDF-6619-4270-8ACA-4AAB1AE4CFA7}"/>
              </a:ext>
            </a:extLst>
          </xdr:cNvPr>
          <xdr:cNvGraphicFramePr>
            <a:graphicFrameLocks/>
          </xdr:cNvGraphicFramePr>
        </xdr:nvGraphicFramePr>
        <xdr:xfrm>
          <a:off x="10910455" y="8001000"/>
          <a:ext cx="4528704" cy="2743200"/>
        </xdr:xfrm>
        <a:graphic>
          <a:graphicData uri="http://schemas.openxmlformats.org/drawingml/2006/chart">
            <c:chart xmlns:c="http://schemas.openxmlformats.org/drawingml/2006/chart" xmlns:r="http://schemas.openxmlformats.org/officeDocument/2006/relationships" r:id="rId5"/>
          </a:graphicData>
        </a:graphic>
      </xdr:graphicFrame>
      <xdr:sp macro="" textlink="">
        <xdr:nvSpPr>
          <xdr:cNvPr id="14" name="TextBox 13">
            <a:extLst>
              <a:ext uri="{FF2B5EF4-FFF2-40B4-BE49-F238E27FC236}">
                <a16:creationId xmlns:a16="http://schemas.microsoft.com/office/drawing/2014/main" id="{A0006D30-49BB-4CA2-9B8B-10B52088E31D}"/>
              </a:ext>
            </a:extLst>
          </xdr:cNvPr>
          <xdr:cNvSpPr txBox="1"/>
        </xdr:nvSpPr>
        <xdr:spPr>
          <a:xfrm>
            <a:off x="10958946" y="8084127"/>
            <a:ext cx="28854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400"/>
              <a:t>A</a:t>
            </a:r>
          </a:p>
        </xdr:txBody>
      </xdr:sp>
    </xdr:grpSp>
    <xdr:clientData/>
  </xdr:twoCellAnchor>
  <xdr:twoCellAnchor>
    <xdr:from>
      <xdr:col>35</xdr:col>
      <xdr:colOff>0</xdr:colOff>
      <xdr:row>34</xdr:row>
      <xdr:rowOff>0</xdr:rowOff>
    </xdr:from>
    <xdr:to>
      <xdr:col>42</xdr:col>
      <xdr:colOff>437046</xdr:colOff>
      <xdr:row>48</xdr:row>
      <xdr:rowOff>76200</xdr:rowOff>
    </xdr:to>
    <xdr:grpSp>
      <xdr:nvGrpSpPr>
        <xdr:cNvPr id="20" name="Group 19">
          <a:extLst>
            <a:ext uri="{FF2B5EF4-FFF2-40B4-BE49-F238E27FC236}">
              <a16:creationId xmlns:a16="http://schemas.microsoft.com/office/drawing/2014/main" id="{56F70D52-40F4-4AED-98B5-58F1FD1D5BE1}"/>
            </a:ext>
          </a:extLst>
        </xdr:cNvPr>
        <xdr:cNvGrpSpPr/>
      </xdr:nvGrpSpPr>
      <xdr:grpSpPr>
        <a:xfrm>
          <a:off x="21214773" y="6477000"/>
          <a:ext cx="4680000" cy="2743200"/>
          <a:chOff x="15759545" y="6477000"/>
          <a:chExt cx="4528705" cy="2743200"/>
        </a:xfrm>
      </xdr:grpSpPr>
      <xdr:graphicFrame macro="">
        <xdr:nvGraphicFramePr>
          <xdr:cNvPr id="21" name="Chart 20">
            <a:extLst>
              <a:ext uri="{FF2B5EF4-FFF2-40B4-BE49-F238E27FC236}">
                <a16:creationId xmlns:a16="http://schemas.microsoft.com/office/drawing/2014/main" id="{DD6F275C-DEF4-49F9-B038-040B6409E99D}"/>
              </a:ext>
            </a:extLst>
          </xdr:cNvPr>
          <xdr:cNvGraphicFramePr>
            <a:graphicFrameLocks/>
          </xdr:cNvGraphicFramePr>
        </xdr:nvGraphicFramePr>
        <xdr:xfrm>
          <a:off x="15759545" y="6477000"/>
          <a:ext cx="4528705" cy="2743200"/>
        </xdr:xfrm>
        <a:graphic>
          <a:graphicData uri="http://schemas.openxmlformats.org/drawingml/2006/chart">
            <c:chart xmlns:c="http://schemas.openxmlformats.org/drawingml/2006/chart" xmlns:r="http://schemas.openxmlformats.org/officeDocument/2006/relationships" r:id="rId6"/>
          </a:graphicData>
        </a:graphic>
      </xdr:graphicFrame>
      <xdr:sp macro="" textlink="">
        <xdr:nvSpPr>
          <xdr:cNvPr id="22" name="TextBox 21">
            <a:extLst>
              <a:ext uri="{FF2B5EF4-FFF2-40B4-BE49-F238E27FC236}">
                <a16:creationId xmlns:a16="http://schemas.microsoft.com/office/drawing/2014/main" id="{A02E16B4-EE20-46D4-B3CC-D312F77BCEB5}"/>
              </a:ext>
            </a:extLst>
          </xdr:cNvPr>
          <xdr:cNvSpPr txBox="1"/>
        </xdr:nvSpPr>
        <xdr:spPr>
          <a:xfrm>
            <a:off x="15811499" y="6494319"/>
            <a:ext cx="28854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en-GB" sz="1400"/>
              <a:t>A</a:t>
            </a:r>
          </a:p>
        </xdr:txBody>
      </xdr:sp>
    </xdr:grpSp>
    <xdr:clientData/>
  </xdr:twoCellAnchor>
  <xdr:twoCellAnchor>
    <xdr:from>
      <xdr:col>18</xdr:col>
      <xdr:colOff>282837</xdr:colOff>
      <xdr:row>7</xdr:row>
      <xdr:rowOff>170111</xdr:rowOff>
    </xdr:from>
    <xdr:to>
      <xdr:col>26</xdr:col>
      <xdr:colOff>113747</xdr:colOff>
      <xdr:row>22</xdr:row>
      <xdr:rowOff>64882</xdr:rowOff>
    </xdr:to>
    <xdr:grpSp>
      <xdr:nvGrpSpPr>
        <xdr:cNvPr id="23" name="Group 8">
          <a:extLst>
            <a:ext uri="{FF2B5EF4-FFF2-40B4-BE49-F238E27FC236}">
              <a16:creationId xmlns:a16="http://schemas.microsoft.com/office/drawing/2014/main" id="{E1C5EB57-04B8-4101-A48E-BED52884BE94}"/>
            </a:ext>
          </a:extLst>
        </xdr:cNvPr>
        <xdr:cNvGrpSpPr/>
      </xdr:nvGrpSpPr>
      <xdr:grpSpPr>
        <a:xfrm>
          <a:off x="11193292" y="1503611"/>
          <a:ext cx="4680000" cy="2752271"/>
          <a:chOff x="9459427" y="1417020"/>
          <a:chExt cx="4528705" cy="2752271"/>
        </a:xfrm>
      </xdr:grpSpPr>
      <xdr:graphicFrame macro="">
        <xdr:nvGraphicFramePr>
          <xdr:cNvPr id="24" name="Chart 6">
            <a:extLst>
              <a:ext uri="{FF2B5EF4-FFF2-40B4-BE49-F238E27FC236}">
                <a16:creationId xmlns:a16="http://schemas.microsoft.com/office/drawing/2014/main" id="{33D0F828-6FCF-465C-831D-791E5BFE5609}"/>
              </a:ext>
            </a:extLst>
          </xdr:cNvPr>
          <xdr:cNvGraphicFramePr>
            <a:graphicFrameLocks/>
          </xdr:cNvGraphicFramePr>
        </xdr:nvGraphicFramePr>
        <xdr:xfrm>
          <a:off x="9459427" y="1417020"/>
          <a:ext cx="4528705" cy="2752271"/>
        </xdr:xfrm>
        <a:graphic>
          <a:graphicData uri="http://schemas.openxmlformats.org/drawingml/2006/chart">
            <c:chart xmlns:c="http://schemas.openxmlformats.org/drawingml/2006/chart" xmlns:r="http://schemas.openxmlformats.org/officeDocument/2006/relationships" r:id="rId7"/>
          </a:graphicData>
        </a:graphic>
      </xdr:graphicFrame>
      <xdr:sp macro="" textlink="">
        <xdr:nvSpPr>
          <xdr:cNvPr id="25" name="TextBox 7">
            <a:extLst>
              <a:ext uri="{FF2B5EF4-FFF2-40B4-BE49-F238E27FC236}">
                <a16:creationId xmlns:a16="http://schemas.microsoft.com/office/drawing/2014/main" id="{FF087702-B2EA-4B82-84D0-9BD4C7F2E405}"/>
              </a:ext>
            </a:extLst>
          </xdr:cNvPr>
          <xdr:cNvSpPr txBox="1"/>
        </xdr:nvSpPr>
        <xdr:spPr>
          <a:xfrm>
            <a:off x="9511181" y="1466952"/>
            <a:ext cx="288541" cy="3114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400"/>
              <a:t>A</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533400</xdr:colOff>
      <xdr:row>10</xdr:row>
      <xdr:rowOff>185737</xdr:rowOff>
    </xdr:from>
    <xdr:to>
      <xdr:col>18</xdr:col>
      <xdr:colOff>228600</xdr:colOff>
      <xdr:row>25</xdr:row>
      <xdr:rowOff>71437</xdr:rowOff>
    </xdr:to>
    <xdr:graphicFrame macro="">
      <xdr:nvGraphicFramePr>
        <xdr:cNvPr id="2" name="Chart 1">
          <a:extLst>
            <a:ext uri="{FF2B5EF4-FFF2-40B4-BE49-F238E27FC236}">
              <a16:creationId xmlns:a16="http://schemas.microsoft.com/office/drawing/2014/main" id="{70DD9224-05CE-4A41-B578-3B04117CB9F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11</xdr:col>
      <xdr:colOff>485775</xdr:colOff>
      <xdr:row>23</xdr:row>
      <xdr:rowOff>76200</xdr:rowOff>
    </xdr:from>
    <xdr:to>
      <xdr:col>19</xdr:col>
      <xdr:colOff>128899</xdr:colOff>
      <xdr:row>37</xdr:row>
      <xdr:rowOff>152400</xdr:rowOff>
    </xdr:to>
    <xdr:graphicFrame macro="">
      <xdr:nvGraphicFramePr>
        <xdr:cNvPr id="3" name="Chart 2">
          <a:extLst>
            <a:ext uri="{FF2B5EF4-FFF2-40B4-BE49-F238E27FC236}">
              <a16:creationId xmlns:a16="http://schemas.microsoft.com/office/drawing/2014/main" id="{D46DD489-1F7B-4863-AEB3-3FFC04DCD5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137680</xdr:colOff>
      <xdr:row>23</xdr:row>
      <xdr:rowOff>73602</xdr:rowOff>
    </xdr:from>
    <xdr:to>
      <xdr:col>26</xdr:col>
      <xdr:colOff>390404</xdr:colOff>
      <xdr:row>37</xdr:row>
      <xdr:rowOff>149802</xdr:rowOff>
    </xdr:to>
    <xdr:graphicFrame macro="">
      <xdr:nvGraphicFramePr>
        <xdr:cNvPr id="6" name="Chart 5">
          <a:extLst>
            <a:ext uri="{FF2B5EF4-FFF2-40B4-BE49-F238E27FC236}">
              <a16:creationId xmlns:a16="http://schemas.microsoft.com/office/drawing/2014/main" id="{219B8746-2B4F-4E27-8498-66536AEB43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561976</xdr:colOff>
      <xdr:row>38</xdr:row>
      <xdr:rowOff>114300</xdr:rowOff>
    </xdr:from>
    <xdr:to>
      <xdr:col>19</xdr:col>
      <xdr:colOff>205100</xdr:colOff>
      <xdr:row>53</xdr:row>
      <xdr:rowOff>0</xdr:rowOff>
    </xdr:to>
    <xdr:graphicFrame macro="">
      <xdr:nvGraphicFramePr>
        <xdr:cNvPr id="9" name="Chart 8">
          <a:extLst>
            <a:ext uri="{FF2B5EF4-FFF2-40B4-BE49-F238E27FC236}">
              <a16:creationId xmlns:a16="http://schemas.microsoft.com/office/drawing/2014/main" id="{D779D49F-D8FE-410E-B5C8-91B8D6A1DC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227734</xdr:colOff>
      <xdr:row>38</xdr:row>
      <xdr:rowOff>129020</xdr:rowOff>
    </xdr:from>
    <xdr:to>
      <xdr:col>26</xdr:col>
      <xdr:colOff>476995</xdr:colOff>
      <xdr:row>53</xdr:row>
      <xdr:rowOff>14720</xdr:rowOff>
    </xdr:to>
    <xdr:graphicFrame macro="">
      <xdr:nvGraphicFramePr>
        <xdr:cNvPr id="11" name="Chart 10">
          <a:extLst>
            <a:ext uri="{FF2B5EF4-FFF2-40B4-BE49-F238E27FC236}">
              <a16:creationId xmlns:a16="http://schemas.microsoft.com/office/drawing/2014/main" id="{CB669695-FC10-46C4-99A3-35C27717FBC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xdr:col>
      <xdr:colOff>0</xdr:colOff>
      <xdr:row>54</xdr:row>
      <xdr:rowOff>0</xdr:rowOff>
    </xdr:from>
    <xdr:to>
      <xdr:col>19</xdr:col>
      <xdr:colOff>252724</xdr:colOff>
      <xdr:row>68</xdr:row>
      <xdr:rowOff>76200</xdr:rowOff>
    </xdr:to>
    <xdr:graphicFrame macro="">
      <xdr:nvGraphicFramePr>
        <xdr:cNvPr id="12" name="Chart 11">
          <a:extLst>
            <a:ext uri="{FF2B5EF4-FFF2-40B4-BE49-F238E27FC236}">
              <a16:creationId xmlns:a16="http://schemas.microsoft.com/office/drawing/2014/main" id="{5780945D-11C4-4AAF-89CC-FAD984290E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xdr:col>
      <xdr:colOff>277092</xdr:colOff>
      <xdr:row>53</xdr:row>
      <xdr:rowOff>190498</xdr:rowOff>
    </xdr:from>
    <xdr:to>
      <xdr:col>26</xdr:col>
      <xdr:colOff>529817</xdr:colOff>
      <xdr:row>68</xdr:row>
      <xdr:rowOff>76198</xdr:rowOff>
    </xdr:to>
    <xdr:graphicFrame macro="">
      <xdr:nvGraphicFramePr>
        <xdr:cNvPr id="13" name="Chart 12">
          <a:extLst>
            <a:ext uri="{FF2B5EF4-FFF2-40B4-BE49-F238E27FC236}">
              <a16:creationId xmlns:a16="http://schemas.microsoft.com/office/drawing/2014/main" id="{F84AF330-9F8D-4ADD-A226-17AE931E77B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12</xdr:col>
      <xdr:colOff>138546</xdr:colOff>
      <xdr:row>69</xdr:row>
      <xdr:rowOff>173182</xdr:rowOff>
    </xdr:from>
    <xdr:to>
      <xdr:col>19</xdr:col>
      <xdr:colOff>391269</xdr:colOff>
      <xdr:row>84</xdr:row>
      <xdr:rowOff>58882</xdr:rowOff>
    </xdr:to>
    <xdr:graphicFrame macro="">
      <xdr:nvGraphicFramePr>
        <xdr:cNvPr id="14" name="Chart 13">
          <a:extLst>
            <a:ext uri="{FF2B5EF4-FFF2-40B4-BE49-F238E27FC236}">
              <a16:creationId xmlns:a16="http://schemas.microsoft.com/office/drawing/2014/main" id="{8206F48F-6650-41B7-AE51-025E59DC338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19</xdr:col>
      <xdr:colOff>415637</xdr:colOff>
      <xdr:row>69</xdr:row>
      <xdr:rowOff>173182</xdr:rowOff>
    </xdr:from>
    <xdr:to>
      <xdr:col>27</xdr:col>
      <xdr:colOff>62224</xdr:colOff>
      <xdr:row>84</xdr:row>
      <xdr:rowOff>58882</xdr:rowOff>
    </xdr:to>
    <xdr:graphicFrame macro="">
      <xdr:nvGraphicFramePr>
        <xdr:cNvPr id="15" name="Chart 14">
          <a:extLst>
            <a:ext uri="{FF2B5EF4-FFF2-40B4-BE49-F238E27FC236}">
              <a16:creationId xmlns:a16="http://schemas.microsoft.com/office/drawing/2014/main" id="{5C2BA609-868D-443A-9808-0FEC43E2D12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12</xdr:col>
      <xdr:colOff>138546</xdr:colOff>
      <xdr:row>84</xdr:row>
      <xdr:rowOff>173182</xdr:rowOff>
    </xdr:from>
    <xdr:to>
      <xdr:col>19</xdr:col>
      <xdr:colOff>391270</xdr:colOff>
      <xdr:row>99</xdr:row>
      <xdr:rowOff>58882</xdr:rowOff>
    </xdr:to>
    <xdr:graphicFrame macro="">
      <xdr:nvGraphicFramePr>
        <xdr:cNvPr id="16" name="Chart 15">
          <a:extLst>
            <a:ext uri="{FF2B5EF4-FFF2-40B4-BE49-F238E27FC236}">
              <a16:creationId xmlns:a16="http://schemas.microsoft.com/office/drawing/2014/main" id="{575B84D7-61EE-4801-A94A-8E6694A9E8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R48"/>
  <sheetViews>
    <sheetView tabSelected="1" zoomScale="55" zoomScaleNormal="55" workbookViewId="0">
      <selection activeCell="AJ13" sqref="AJ13"/>
    </sheetView>
  </sheetViews>
  <sheetFormatPr defaultRowHeight="15" x14ac:dyDescent="0.25"/>
  <cols>
    <col min="9" max="9" width="9.140625" style="4"/>
  </cols>
  <sheetData>
    <row r="2" spans="1:18" x14ac:dyDescent="0.25">
      <c r="A2" t="s">
        <v>0</v>
      </c>
      <c r="B2" t="s">
        <v>52</v>
      </c>
      <c r="C2" t="s">
        <v>89</v>
      </c>
      <c r="D2" t="s">
        <v>90</v>
      </c>
      <c r="I2" s="4" t="str">
        <f>C2</f>
        <v>Ozone dose (mg O₃ / mg TOC)</v>
      </c>
      <c r="J2" t="s">
        <v>54</v>
      </c>
      <c r="K2" t="s">
        <v>85</v>
      </c>
      <c r="L2" t="s">
        <v>84</v>
      </c>
      <c r="M2" t="s">
        <v>81</v>
      </c>
      <c r="N2" t="s">
        <v>82</v>
      </c>
      <c r="O2" t="s">
        <v>83</v>
      </c>
    </row>
    <row r="3" spans="1:18" x14ac:dyDescent="0.25">
      <c r="B3">
        <v>0</v>
      </c>
      <c r="C3">
        <v>0</v>
      </c>
      <c r="D3">
        <v>0</v>
      </c>
      <c r="I3" s="4" t="str">
        <f>B17</f>
        <v>0 mg O₃ / mg C</v>
      </c>
      <c r="J3" s="4">
        <f>'UV254'!E4</f>
        <v>9.2766666666666678E-2</v>
      </c>
      <c r="K3" s="4">
        <f>'UV254'!E8</f>
        <v>9.2766666666666678E-2</v>
      </c>
      <c r="L3" s="4">
        <f>'UV254'!E13</f>
        <v>8.1466666666666659E-2</v>
      </c>
      <c r="M3" s="4">
        <f>'UV254'!E17</f>
        <v>9.2166666666666661E-2</v>
      </c>
      <c r="N3" s="4">
        <f>'UV254'!E21</f>
        <v>8.486666666666666E-2</v>
      </c>
      <c r="O3" s="4">
        <f>'UV254'!E25</f>
        <v>6.9666666666666627E-3</v>
      </c>
    </row>
    <row r="4" spans="1:18" x14ac:dyDescent="0.25">
      <c r="B4">
        <v>0.2</v>
      </c>
      <c r="C4">
        <v>0.14000000000000001</v>
      </c>
      <c r="D4">
        <v>0.52080000000000004</v>
      </c>
      <c r="I4" s="4" t="str">
        <f t="shared" ref="I4:I6" si="0">B18</f>
        <v>0.14 mg O₃ / mg C</v>
      </c>
      <c r="J4" s="4">
        <f>'UV254'!E5</f>
        <v>8.6166666666666669E-2</v>
      </c>
      <c r="K4" s="4">
        <f>'UV254'!E9</f>
        <v>8.0766666666666667E-2</v>
      </c>
      <c r="L4" s="4">
        <f>'UV254'!E14</f>
        <v>6.7566666666666664E-2</v>
      </c>
      <c r="M4" s="4">
        <f>'UV254'!E18</f>
        <v>8.2066666666666663E-2</v>
      </c>
      <c r="N4" s="4">
        <f>'UV254'!E22</f>
        <v>7.3066666666666669E-2</v>
      </c>
      <c r="O4" s="4">
        <f>'UV254'!E26</f>
        <v>2.5666666666666685E-3</v>
      </c>
    </row>
    <row r="5" spans="1:18" x14ac:dyDescent="0.25">
      <c r="B5">
        <v>0.5</v>
      </c>
      <c r="C5">
        <v>0.45</v>
      </c>
      <c r="D5">
        <v>1.6740000000000002</v>
      </c>
      <c r="I5" s="4" t="str">
        <f t="shared" si="0"/>
        <v>0.45 mg O₃ / mg C</v>
      </c>
      <c r="J5" s="4">
        <f>'UV254'!E6</f>
        <v>6.9266666666666671E-2</v>
      </c>
      <c r="K5" s="4">
        <f>'UV254'!E10</f>
        <v>8.776666666666666E-2</v>
      </c>
      <c r="L5" s="4">
        <f>'UV254'!E15</f>
        <v>5.8266666666666661E-2</v>
      </c>
      <c r="M5" s="4">
        <f>'UV254'!E19</f>
        <v>6.016666666666666E-2</v>
      </c>
      <c r="N5" s="4">
        <f>'UV254'!E23</f>
        <v>6.1766666666666664E-2</v>
      </c>
      <c r="O5" s="4">
        <f>'UV254'!E27</f>
        <v>7.666666666666655E-4</v>
      </c>
    </row>
    <row r="6" spans="1:18" x14ac:dyDescent="0.25">
      <c r="B6">
        <v>1</v>
      </c>
      <c r="C6">
        <v>0.93</v>
      </c>
      <c r="D6">
        <v>3.4596000000000005</v>
      </c>
      <c r="I6" s="4" t="str">
        <f t="shared" si="0"/>
        <v>0.93 mg O₃ / mg C</v>
      </c>
      <c r="J6" s="4">
        <f>'UV254'!E7</f>
        <v>5.5166666666666669E-2</v>
      </c>
      <c r="K6" s="4">
        <f>'UV254'!E11</f>
        <v>6.5766666666666668E-2</v>
      </c>
      <c r="L6" s="4">
        <f>'UV254'!E16</f>
        <v>5.8266666666666661E-2</v>
      </c>
      <c r="M6" s="4">
        <f>'UV254'!E20</f>
        <v>4.6366666666666667E-2</v>
      </c>
      <c r="N6" s="4">
        <f>'UV254'!E24</f>
        <v>4.6366666666666667E-2</v>
      </c>
      <c r="O6" s="4">
        <f>'UV254'!E28</f>
        <v>2.6666666666666505E-4</v>
      </c>
    </row>
    <row r="9" spans="1:18" x14ac:dyDescent="0.25">
      <c r="A9" t="s">
        <v>55</v>
      </c>
      <c r="B9" t="s">
        <v>56</v>
      </c>
      <c r="I9" s="4" t="str">
        <f t="shared" ref="I9:O9" si="1">I2</f>
        <v>Ozone dose (mg O₃ / mg TOC)</v>
      </c>
      <c r="J9" s="4" t="str">
        <f t="shared" si="1"/>
        <v>Total</v>
      </c>
      <c r="K9" s="4" t="str">
        <f t="shared" si="1"/>
        <v>&lt; 0.45 µm (Filter)</v>
      </c>
      <c r="L9" s="4" t="str">
        <f t="shared" si="1"/>
        <v>&gt; 100 kDa (F1)</v>
      </c>
      <c r="M9" s="4" t="str">
        <f t="shared" si="1"/>
        <v>11 - 100 kDa (F2)</v>
      </c>
      <c r="N9" s="4" t="str">
        <f t="shared" si="1"/>
        <v>1.1 - 11 kDa (F3)</v>
      </c>
      <c r="O9" s="4" t="str">
        <f t="shared" si="1"/>
        <v>&lt; 1.1 kDa (F4)</v>
      </c>
      <c r="Q9" t="s">
        <v>65</v>
      </c>
      <c r="R9" t="s">
        <v>66</v>
      </c>
    </row>
    <row r="10" spans="1:18" x14ac:dyDescent="0.25">
      <c r="B10">
        <f>D4/C4</f>
        <v>3.7199999999999998</v>
      </c>
      <c r="I10" s="4" t="str">
        <f>I3</f>
        <v>0 mg O₃ / mg C</v>
      </c>
      <c r="J10" s="5">
        <f>J3/$B$10*100</f>
        <v>2.4937275985663088</v>
      </c>
      <c r="K10" s="5">
        <f t="shared" ref="K10:O10" si="2">K3/$B$10*100</f>
        <v>2.4937275985663088</v>
      </c>
      <c r="L10" s="5">
        <f t="shared" si="2"/>
        <v>2.1899641577060933</v>
      </c>
      <c r="M10" s="5">
        <f>M3/$B$10*100</f>
        <v>2.4775985663082438</v>
      </c>
      <c r="N10" s="5">
        <f t="shared" si="2"/>
        <v>2.2813620071684588</v>
      </c>
      <c r="O10" s="5">
        <f t="shared" si="2"/>
        <v>0.18727598566308234</v>
      </c>
      <c r="Q10" s="5">
        <f>AVERAGE(J10:N10)</f>
        <v>2.387275985663083</v>
      </c>
      <c r="R10" s="4">
        <f>_xlfn.STDEV.S(J10:N10)</f>
        <v>0.142277711401054</v>
      </c>
    </row>
    <row r="11" spans="1:18" x14ac:dyDescent="0.25">
      <c r="I11" s="4" t="str">
        <f t="shared" ref="I11:I12" si="3">I4</f>
        <v>0.14 mg O₃ / mg C</v>
      </c>
      <c r="J11" s="5">
        <f t="shared" ref="J11:O11" si="4">J4/$B$10*100</f>
        <v>2.3163082437275988</v>
      </c>
      <c r="K11" s="5">
        <f t="shared" si="4"/>
        <v>2.1711469534050178</v>
      </c>
      <c r="L11" s="5">
        <f t="shared" si="4"/>
        <v>1.8163082437275986</v>
      </c>
      <c r="M11" s="5">
        <f>M4/$B$10*100</f>
        <v>2.2060931899641578</v>
      </c>
      <c r="N11" s="5">
        <f t="shared" si="4"/>
        <v>1.9641577060931903</v>
      </c>
      <c r="O11" s="5">
        <f t="shared" si="4"/>
        <v>6.8996415770609373E-2</v>
      </c>
    </row>
    <row r="12" spans="1:18" x14ac:dyDescent="0.25">
      <c r="I12" s="4" t="str">
        <f t="shared" si="3"/>
        <v>0.45 mg O₃ / mg C</v>
      </c>
      <c r="J12" s="5">
        <f t="shared" ref="J12:O12" si="5">J5/$B$10*100</f>
        <v>1.8620071684587816</v>
      </c>
      <c r="K12" s="5">
        <f t="shared" si="5"/>
        <v>2.3593189964157704</v>
      </c>
      <c r="L12" s="5">
        <f t="shared" si="5"/>
        <v>1.5663082437275984</v>
      </c>
      <c r="M12" s="5">
        <f t="shared" si="5"/>
        <v>1.6173835125448028</v>
      </c>
      <c r="N12" s="5">
        <f t="shared" si="5"/>
        <v>1.6603942652329748</v>
      </c>
      <c r="O12" s="5">
        <f t="shared" si="5"/>
        <v>2.060931899641574E-2</v>
      </c>
    </row>
    <row r="13" spans="1:18" x14ac:dyDescent="0.25">
      <c r="I13" s="4" t="str">
        <f>I6</f>
        <v>0.93 mg O₃ / mg C</v>
      </c>
      <c r="J13" s="5">
        <f t="shared" ref="J13:O13" si="6">J6/$B$10*100</f>
        <v>1.4829749103942655</v>
      </c>
      <c r="K13" s="5">
        <f t="shared" si="6"/>
        <v>1.7679211469534051</v>
      </c>
      <c r="L13" s="5">
        <f t="shared" si="6"/>
        <v>1.5663082437275984</v>
      </c>
      <c r="M13" s="5">
        <f t="shared" si="6"/>
        <v>1.2464157706093191</v>
      </c>
      <c r="N13" s="5">
        <f t="shared" si="6"/>
        <v>1.2464157706093191</v>
      </c>
      <c r="O13" s="5">
        <f t="shared" si="6"/>
        <v>7.1684587813619638E-3</v>
      </c>
    </row>
    <row r="14" spans="1:18" x14ac:dyDescent="0.25">
      <c r="I14"/>
    </row>
    <row r="17" spans="1:17" x14ac:dyDescent="0.25">
      <c r="A17" t="s">
        <v>47</v>
      </c>
      <c r="B17" t="s">
        <v>94</v>
      </c>
      <c r="I17" s="4" t="str">
        <f t="shared" ref="I17" si="7">I2</f>
        <v>Ozone dose (mg O₃ / mg TOC)</v>
      </c>
      <c r="J17" t="str">
        <f t="shared" ref="J17:O17" si="8">J2</f>
        <v>Total</v>
      </c>
      <c r="K17" t="str">
        <f t="shared" si="8"/>
        <v>&lt; 0.45 µm (Filter)</v>
      </c>
      <c r="L17" t="str">
        <f t="shared" si="8"/>
        <v>&gt; 100 kDa (F1)</v>
      </c>
      <c r="M17" t="str">
        <f t="shared" si="8"/>
        <v>11 - 100 kDa (F2)</v>
      </c>
      <c r="N17" t="str">
        <f t="shared" si="8"/>
        <v>1.1 - 11 kDa (F3)</v>
      </c>
      <c r="O17" t="str">
        <f t="shared" si="8"/>
        <v>&lt; 1.1 kDa (F4)</v>
      </c>
      <c r="Q17" t="s">
        <v>62</v>
      </c>
    </row>
    <row r="18" spans="1:17" x14ac:dyDescent="0.25">
      <c r="B18" t="s">
        <v>86</v>
      </c>
      <c r="I18" s="4" t="str">
        <f t="shared" ref="I18:I21" si="9">I3</f>
        <v>0 mg O₃ / mg C</v>
      </c>
      <c r="K18" s="5">
        <f>'TOC (LCOCD)'!I4/1000</f>
        <v>3.87</v>
      </c>
      <c r="L18" s="5">
        <f>'TOC (LCOCD)'!I8/1000</f>
        <v>3.5</v>
      </c>
      <c r="M18" s="5">
        <f>'TOC (LCOCD)'!I12/1000</f>
        <v>3.48</v>
      </c>
      <c r="N18" s="5">
        <f>'TOC (LCOCD)'!I16/1000</f>
        <v>2.73</v>
      </c>
      <c r="O18" s="5">
        <f>'TOC (LCOCD)'!I20/1000</f>
        <v>3.23</v>
      </c>
      <c r="Q18">
        <f>(N18+O18)/SUM(L18:O18)</f>
        <v>0.46058732612055636</v>
      </c>
    </row>
    <row r="19" spans="1:17" x14ac:dyDescent="0.25">
      <c r="B19" t="s">
        <v>87</v>
      </c>
      <c r="I19" s="4" t="str">
        <f t="shared" si="9"/>
        <v>0.14 mg O₃ / mg C</v>
      </c>
      <c r="K19" s="5">
        <f>'TOC (LCOCD)'!I5/1000</f>
        <v>3.85</v>
      </c>
      <c r="L19" s="5">
        <f>'TOC (LCOCD)'!I9/1000</f>
        <v>3.14</v>
      </c>
      <c r="M19" s="5">
        <f>'TOC (LCOCD)'!I13/1000</f>
        <v>3.32</v>
      </c>
      <c r="N19" s="5">
        <f>'TOC (LCOCD)'!I17/1000</f>
        <v>2.65</v>
      </c>
      <c r="O19" s="5">
        <f>'TOC (LCOCD)'!I21/1000</f>
        <v>4.29</v>
      </c>
    </row>
    <row r="20" spans="1:17" x14ac:dyDescent="0.25">
      <c r="B20" t="s">
        <v>88</v>
      </c>
      <c r="I20" s="4" t="str">
        <f t="shared" si="9"/>
        <v>0.45 mg O₃ / mg C</v>
      </c>
      <c r="K20" s="5">
        <f>'TOC (LCOCD)'!I6/1000</f>
        <v>3.45</v>
      </c>
      <c r="L20" s="5">
        <f>'TOC (LCOCD)'!I10/1000</f>
        <v>2.98</v>
      </c>
      <c r="M20" s="5">
        <f>'TOC (LCOCD)'!I14/1000</f>
        <v>3.09</v>
      </c>
      <c r="N20" s="5">
        <f>'TOC (LCOCD)'!I18/1000</f>
        <v>2.58</v>
      </c>
      <c r="O20" s="5">
        <f>'TOC (LCOCD)'!I22/1000</f>
        <v>4.05</v>
      </c>
    </row>
    <row r="21" spans="1:17" x14ac:dyDescent="0.25">
      <c r="I21" s="4" t="str">
        <f t="shared" si="9"/>
        <v>0.93 mg O₃ / mg C</v>
      </c>
      <c r="K21" s="5">
        <f>'TOC (LCOCD)'!I7/1000</f>
        <v>2.74</v>
      </c>
      <c r="L21" s="5">
        <f>'TOC (LCOCD)'!I11/1000</f>
        <v>3.54</v>
      </c>
      <c r="M21" s="5">
        <f>'TOC (LCOCD)'!I15/1000</f>
        <v>2.52</v>
      </c>
      <c r="N21" s="5">
        <f>'TOC (LCOCD)'!I19/1000</f>
        <v>2.61</v>
      </c>
      <c r="O21" s="5">
        <f>'TOC (LCOCD)'!I23/1000</f>
        <v>4.7300000000000004</v>
      </c>
    </row>
    <row r="26" spans="1:17" x14ac:dyDescent="0.25">
      <c r="A26" t="s">
        <v>45</v>
      </c>
      <c r="F26" t="s">
        <v>64</v>
      </c>
      <c r="G26" t="s">
        <v>46</v>
      </c>
      <c r="I26" s="4" t="str">
        <f t="shared" ref="I26" si="10">I2</f>
        <v>Ozone dose (mg O₃ / mg TOC)</v>
      </c>
      <c r="J26" t="str">
        <f t="shared" ref="J26:O26" si="11">J2</f>
        <v>Total</v>
      </c>
      <c r="K26" t="str">
        <f t="shared" si="11"/>
        <v>&lt; 0.45 µm (Filter)</v>
      </c>
      <c r="L26" t="str">
        <f t="shared" si="11"/>
        <v>&gt; 100 kDa (F1)</v>
      </c>
      <c r="M26" t="str">
        <f t="shared" si="11"/>
        <v>11 - 100 kDa (F2)</v>
      </c>
      <c r="N26" t="str">
        <f t="shared" si="11"/>
        <v>1.1 - 11 kDa (F3)</v>
      </c>
      <c r="O26" t="str">
        <f t="shared" si="11"/>
        <v>&lt; 1.1 kDa (F4)</v>
      </c>
    </row>
    <row r="27" spans="1:17" x14ac:dyDescent="0.25">
      <c r="F27">
        <f>_xlfn.STDEV.S(J27:O27)</f>
        <v>1.2190159966136624</v>
      </c>
      <c r="G27">
        <f>AVERAGE(J27:O27)</f>
        <v>13.75</v>
      </c>
      <c r="I27" s="4" t="str">
        <f t="shared" ref="I27:I30" si="12">I3</f>
        <v>0 mg O₃ / mg C</v>
      </c>
      <c r="J27">
        <f>AVERAGE(COD!D5,COD!E5)</f>
        <v>14.55</v>
      </c>
      <c r="K27">
        <f>AVERAGE(COD!D10,COD!E10)</f>
        <v>13.5</v>
      </c>
      <c r="L27">
        <f>COD!D14</f>
        <v>12.6</v>
      </c>
      <c r="M27">
        <f>COD!D18</f>
        <v>14.6</v>
      </c>
      <c r="N27">
        <f>AVERAGE(COD!D22,COD!E22)</f>
        <v>12.1</v>
      </c>
      <c r="O27">
        <f>AVERAGE(COD!D26,COD!E26)</f>
        <v>15.15</v>
      </c>
    </row>
    <row r="28" spans="1:17" x14ac:dyDescent="0.25">
      <c r="I28" s="4" t="str">
        <f t="shared" si="12"/>
        <v>0.14 mg O₃ / mg C</v>
      </c>
      <c r="J28">
        <f>AVERAGE(COD!D6,COD!E6)</f>
        <v>14</v>
      </c>
      <c r="K28">
        <f>AVERAGE(COD!D11,COD!E11)</f>
        <v>14.5</v>
      </c>
      <c r="L28">
        <f>COD!D15</f>
        <v>12.6</v>
      </c>
      <c r="M28">
        <f>COD!D19</f>
        <v>13.3</v>
      </c>
      <c r="N28">
        <f>AVERAGE(COD!D23,COD!E23)</f>
        <v>11.2</v>
      </c>
      <c r="O28">
        <f>AVERAGE(COD!D27,COD!E27)</f>
        <v>14.75</v>
      </c>
    </row>
    <row r="29" spans="1:17" x14ac:dyDescent="0.25">
      <c r="I29" s="4" t="str">
        <f t="shared" si="12"/>
        <v>0.45 mg O₃ / mg C</v>
      </c>
      <c r="J29">
        <f>AVERAGE(COD!D7,COD!E7)</f>
        <v>14.7</v>
      </c>
      <c r="K29">
        <f>AVERAGE(COD!D12,COD!E12)</f>
        <v>12.2</v>
      </c>
      <c r="L29">
        <f>COD!D16</f>
        <v>11.6</v>
      </c>
      <c r="M29">
        <f>COD!D20</f>
        <v>11.6</v>
      </c>
      <c r="N29">
        <f>AVERAGE(COD!D24,COD!E24)</f>
        <v>12.05</v>
      </c>
      <c r="O29">
        <f>AVERAGE(COD!D28,COD!E28)</f>
        <v>13.399999999999999</v>
      </c>
    </row>
    <row r="30" spans="1:17" x14ac:dyDescent="0.25">
      <c r="I30" s="4" t="str">
        <f t="shared" si="12"/>
        <v>0.93 mg O₃ / mg C</v>
      </c>
      <c r="J30">
        <f>AVERAGE(COD!D8,COD!E8)</f>
        <v>15.649999999999999</v>
      </c>
      <c r="L30">
        <f>COD!D17</f>
        <v>10.9</v>
      </c>
      <c r="M30">
        <f>COD!D21</f>
        <v>11</v>
      </c>
      <c r="N30">
        <f>AVERAGE(COD!D25,COD!E25)</f>
        <v>11.1</v>
      </c>
      <c r="O30">
        <f>AVERAGE(COD!D29,COD!E29)</f>
        <v>13.05</v>
      </c>
    </row>
    <row r="33" spans="1:18" x14ac:dyDescent="0.25">
      <c r="C33">
        <v>3.2857142857142798</v>
      </c>
    </row>
    <row r="34" spans="1:18" x14ac:dyDescent="0.25">
      <c r="A34" t="s">
        <v>63</v>
      </c>
      <c r="I34" t="str">
        <f>'NO2'!D3</f>
        <v>NO2-N (mg/L)</v>
      </c>
    </row>
    <row r="35" spans="1:18" x14ac:dyDescent="0.25">
      <c r="A35" s="4" t="str">
        <f>I35</f>
        <v>Ozone dose (mg O₃ / mg TOC)</v>
      </c>
      <c r="B35" s="4" t="str">
        <f t="shared" ref="B35:G35" si="13">J35</f>
        <v>Total</v>
      </c>
      <c r="C35" s="4" t="str">
        <f t="shared" si="13"/>
        <v>&lt; 0.45 µm (Filter)</v>
      </c>
      <c r="D35" s="4" t="str">
        <f t="shared" si="13"/>
        <v>&gt; 100 kDa (F1)</v>
      </c>
      <c r="E35" s="4" t="str">
        <f t="shared" si="13"/>
        <v>11 - 100 kDa (F2)</v>
      </c>
      <c r="F35" s="4" t="str">
        <f t="shared" si="13"/>
        <v>1.1 - 11 kDa (F3)</v>
      </c>
      <c r="G35" s="4" t="str">
        <f t="shared" si="13"/>
        <v>&lt; 1.1 kDa (F4)</v>
      </c>
      <c r="I35" s="4" t="str">
        <f t="shared" ref="I35" si="14">I2</f>
        <v>Ozone dose (mg O₃ / mg TOC)</v>
      </c>
      <c r="J35" t="str">
        <f t="shared" ref="J35:O35" si="15">J2</f>
        <v>Total</v>
      </c>
      <c r="K35" t="str">
        <f t="shared" si="15"/>
        <v>&lt; 0.45 µm (Filter)</v>
      </c>
      <c r="L35" t="str">
        <f t="shared" si="15"/>
        <v>&gt; 100 kDa (F1)</v>
      </c>
      <c r="M35" t="str">
        <f t="shared" si="15"/>
        <v>11 - 100 kDa (F2)</v>
      </c>
      <c r="N35" t="str">
        <f t="shared" si="15"/>
        <v>1.1 - 11 kDa (F3)</v>
      </c>
      <c r="O35" t="str">
        <f t="shared" si="15"/>
        <v>&lt; 1.1 kDa (F4)</v>
      </c>
    </row>
    <row r="36" spans="1:18" x14ac:dyDescent="0.25">
      <c r="A36" s="4" t="str">
        <f t="shared" ref="A36:A39" si="16">I36</f>
        <v>0 mg O₃ / mg C</v>
      </c>
      <c r="B36">
        <f>J36*3.28571428571428</f>
        <v>0.19385714285714251</v>
      </c>
      <c r="C36">
        <f t="shared" ref="C36:G36" si="17">K36*3.28571428571428</f>
        <v>0.14128571428571401</v>
      </c>
      <c r="D36">
        <f t="shared" si="17"/>
        <v>0.11171428571428552</v>
      </c>
      <c r="E36">
        <f t="shared" si="17"/>
        <v>0.11828571428571406</v>
      </c>
      <c r="F36">
        <f t="shared" si="17"/>
        <v>0.11499999999999981</v>
      </c>
      <c r="G36" s="2">
        <f t="shared" si="17"/>
        <v>1.3142857142857119E-2</v>
      </c>
      <c r="I36" s="4" t="str">
        <f t="shared" ref="I36:I39" si="18">I3</f>
        <v>0 mg O₃ / mg C</v>
      </c>
      <c r="J36">
        <f>'NO2'!D4</f>
        <v>5.8999999999999997E-2</v>
      </c>
      <c r="K36">
        <f>'NO2'!D9</f>
        <v>4.2999999999999997E-2</v>
      </c>
      <c r="L36">
        <f>'NO2'!D13</f>
        <v>3.4000000000000002E-2</v>
      </c>
      <c r="M36">
        <f>'NO2'!D17</f>
        <v>3.5999999999999997E-2</v>
      </c>
      <c r="N36">
        <f>'NO2'!D21</f>
        <v>3.5000000000000003E-2</v>
      </c>
      <c r="O36" s="2">
        <f>'NO2'!D25</f>
        <v>4.0000000000000001E-3</v>
      </c>
    </row>
    <row r="37" spans="1:18" x14ac:dyDescent="0.25">
      <c r="A37" s="4" t="str">
        <f t="shared" si="16"/>
        <v>0.14 mg O₃ / mg C</v>
      </c>
      <c r="B37">
        <f t="shared" ref="B37:B39" si="19">J37*3.28571428571428</f>
        <v>0.11828571428571406</v>
      </c>
      <c r="C37">
        <f t="shared" ref="C37:C39" si="20">K37*3.28571428571428</f>
        <v>0.11499999999999981</v>
      </c>
      <c r="D37">
        <f t="shared" ref="D37:D39" si="21">L37*3.28571428571428</f>
        <v>7.5571428571428428E-2</v>
      </c>
      <c r="E37">
        <f t="shared" ref="E37:E39" si="22">M37*3.28571428571428</f>
        <v>8.5428571428571271E-2</v>
      </c>
      <c r="F37">
        <f t="shared" ref="F37:F39" si="23">N37*3.28571428571428</f>
        <v>8.2142857142857004E-2</v>
      </c>
      <c r="G37" s="2">
        <f t="shared" ref="G37:G39" si="24">O37*3.28571428571428</f>
        <v>1.3142857142857119E-2</v>
      </c>
      <c r="I37" s="4" t="str">
        <f t="shared" si="18"/>
        <v>0.14 mg O₃ / mg C</v>
      </c>
      <c r="J37">
        <f>'NO2'!D5</f>
        <v>3.5999999999999997E-2</v>
      </c>
      <c r="K37">
        <f>'NO2'!D10</f>
        <v>3.5000000000000003E-2</v>
      </c>
      <c r="L37">
        <f>'NO2'!D14</f>
        <v>2.3E-2</v>
      </c>
      <c r="M37">
        <f>'NO2'!D18</f>
        <v>2.5999999999999999E-2</v>
      </c>
      <c r="N37">
        <f>'NO2'!D22</f>
        <v>2.5000000000000001E-2</v>
      </c>
      <c r="O37" s="2">
        <f>'NO2'!D26</f>
        <v>4.0000000000000001E-3</v>
      </c>
    </row>
    <row r="38" spans="1:18" x14ac:dyDescent="0.25">
      <c r="A38" s="4" t="str">
        <f t="shared" si="16"/>
        <v>0.45 mg O₃ / mg C</v>
      </c>
      <c r="B38">
        <f t="shared" si="19"/>
        <v>3.6142857142857074E-2</v>
      </c>
      <c r="C38" s="2">
        <f t="shared" si="20"/>
        <v>3.9428571428571361E-2</v>
      </c>
      <c r="D38" s="2">
        <f t="shared" si="21"/>
        <v>1.9714285714285681E-2</v>
      </c>
      <c r="E38" s="2">
        <f t="shared" si="22"/>
        <v>1.9714285714285681E-2</v>
      </c>
      <c r="F38" s="2">
        <f t="shared" si="23"/>
        <v>1.64285714285714E-2</v>
      </c>
      <c r="G38" s="2">
        <f t="shared" si="24"/>
        <v>1.3142857142857119E-2</v>
      </c>
      <c r="I38" s="4" t="str">
        <f t="shared" si="18"/>
        <v>0.45 mg O₃ / mg C</v>
      </c>
      <c r="J38" s="2">
        <f>'NO2'!D6</f>
        <v>1.0999999999999999E-2</v>
      </c>
      <c r="K38" s="2">
        <f>'NO2'!D11</f>
        <v>1.2E-2</v>
      </c>
      <c r="L38" s="2">
        <f>'NO2'!D15</f>
        <v>6.0000000000000001E-3</v>
      </c>
      <c r="M38" s="2">
        <f>'NO2'!D19</f>
        <v>6.0000000000000001E-3</v>
      </c>
      <c r="N38" s="2">
        <f>'NO2'!D23</f>
        <v>5.0000000000000001E-3</v>
      </c>
      <c r="O38" s="2">
        <f>'NO2'!D27</f>
        <v>4.0000000000000001E-3</v>
      </c>
    </row>
    <row r="39" spans="1:18" x14ac:dyDescent="0.25">
      <c r="A39" s="4" t="str">
        <f t="shared" si="16"/>
        <v>0.93 mg O₃ / mg C</v>
      </c>
      <c r="B39">
        <f t="shared" si="19"/>
        <v>1.64285714285714E-2</v>
      </c>
      <c r="C39" s="2">
        <f t="shared" si="20"/>
        <v>1.64285714285714E-2</v>
      </c>
      <c r="D39" s="2">
        <f t="shared" si="21"/>
        <v>6.5714285714285597E-3</v>
      </c>
      <c r="E39" s="2">
        <f t="shared" si="22"/>
        <v>1.64285714285714E-2</v>
      </c>
      <c r="F39" s="2">
        <f t="shared" si="23"/>
        <v>9.8571428571428404E-3</v>
      </c>
      <c r="G39" s="2">
        <f t="shared" si="24"/>
        <v>9.8571428571428404E-3</v>
      </c>
      <c r="I39" s="4" t="str">
        <f t="shared" si="18"/>
        <v>0.93 mg O₃ / mg C</v>
      </c>
      <c r="J39" s="2">
        <f>'NO2'!D7</f>
        <v>5.0000000000000001E-3</v>
      </c>
      <c r="K39" s="2">
        <f>'NO2'!D12</f>
        <v>5.0000000000000001E-3</v>
      </c>
      <c r="L39" s="2">
        <f>'NO2'!D16</f>
        <v>2E-3</v>
      </c>
      <c r="M39" s="2">
        <f>'NO2'!D20</f>
        <v>5.0000000000000001E-3</v>
      </c>
      <c r="N39" s="2">
        <f>'NO2'!D24</f>
        <v>3.0000000000000001E-3</v>
      </c>
      <c r="O39" s="2">
        <f>'NO2'!D28</f>
        <v>3.0000000000000001E-3</v>
      </c>
      <c r="Q39" s="2"/>
      <c r="R39" t="s">
        <v>53</v>
      </c>
    </row>
    <row r="44" spans="1:18" x14ac:dyDescent="0.25">
      <c r="A44" t="s">
        <v>1</v>
      </c>
      <c r="I44" s="4" t="str">
        <f t="shared" ref="I44" si="25">I2</f>
        <v>Ozone dose (mg O₃ / mg TOC)</v>
      </c>
      <c r="J44" t="str">
        <f t="shared" ref="J44:O44" si="26">J2</f>
        <v>Total</v>
      </c>
      <c r="K44" t="str">
        <f t="shared" si="26"/>
        <v>&lt; 0.45 µm (Filter)</v>
      </c>
      <c r="L44" t="str">
        <f t="shared" si="26"/>
        <v>&gt; 100 kDa (F1)</v>
      </c>
      <c r="M44" t="str">
        <f t="shared" si="26"/>
        <v>11 - 100 kDa (F2)</v>
      </c>
      <c r="N44" t="str">
        <f t="shared" si="26"/>
        <v>1.1 - 11 kDa (F3)</v>
      </c>
      <c r="O44" t="str">
        <f t="shared" si="26"/>
        <v>&lt; 1.1 kDa (F4)</v>
      </c>
    </row>
    <row r="45" spans="1:18" x14ac:dyDescent="0.25">
      <c r="I45" s="4" t="str">
        <f t="shared" ref="I45:I48" si="27">I3</f>
        <v>0 mg O₃ / mg C</v>
      </c>
      <c r="J45">
        <f>pH!D5</f>
        <v>7.77</v>
      </c>
      <c r="K45">
        <f>pH!D9</f>
        <v>7.95</v>
      </c>
      <c r="L45">
        <f>pH!D14</f>
        <v>7.87</v>
      </c>
      <c r="M45">
        <f>pH!D18</f>
        <v>7.84</v>
      </c>
      <c r="N45">
        <f>pH!D22</f>
        <v>7.67</v>
      </c>
      <c r="O45">
        <f>pH!D26</f>
        <v>6.66</v>
      </c>
    </row>
    <row r="46" spans="1:18" x14ac:dyDescent="0.25">
      <c r="I46" s="4" t="str">
        <f t="shared" si="27"/>
        <v>0.14 mg O₃ / mg C</v>
      </c>
      <c r="J46">
        <f>pH!D6</f>
        <v>7.85</v>
      </c>
      <c r="K46">
        <f>pH!D10</f>
        <v>7.91</v>
      </c>
      <c r="L46">
        <f>pH!D15</f>
        <v>7.89</v>
      </c>
      <c r="M46">
        <f>pH!D19</f>
        <v>7.86</v>
      </c>
      <c r="N46">
        <f>pH!D23</f>
        <v>7.83</v>
      </c>
      <c r="O46">
        <f>pH!D27</f>
        <v>6.84</v>
      </c>
    </row>
    <row r="47" spans="1:18" x14ac:dyDescent="0.25">
      <c r="I47" s="4" t="str">
        <f t="shared" si="27"/>
        <v>0.45 mg O₃ / mg C</v>
      </c>
      <c r="J47">
        <f>pH!D7</f>
        <v>7.7</v>
      </c>
      <c r="K47">
        <f>pH!D11</f>
        <v>7.94</v>
      </c>
      <c r="L47">
        <f>pH!D16</f>
        <v>7.8</v>
      </c>
      <c r="M47">
        <f>pH!D20</f>
        <v>7.77</v>
      </c>
      <c r="N47">
        <f>pH!D24</f>
        <v>7.71</v>
      </c>
      <c r="O47">
        <f>pH!D28</f>
        <v>6.8</v>
      </c>
    </row>
    <row r="48" spans="1:18" x14ac:dyDescent="0.25">
      <c r="I48" s="4" t="str">
        <f t="shared" si="27"/>
        <v>0.93 mg O₃ / mg C</v>
      </c>
      <c r="J48">
        <f>pH!D8</f>
        <v>7.39</v>
      </c>
      <c r="K48">
        <f>pH!D12</f>
        <v>7.74</v>
      </c>
      <c r="L48">
        <f>pH!D17</f>
        <v>7.55</v>
      </c>
      <c r="M48">
        <f>pH!D21</f>
        <v>7.65</v>
      </c>
      <c r="N48">
        <f>pH!D25</f>
        <v>7.62</v>
      </c>
      <c r="O48">
        <f>pH!D29</f>
        <v>6.61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31"/>
  <sheetViews>
    <sheetView workbookViewId="0">
      <selection activeCell="V19" sqref="V19"/>
    </sheetView>
  </sheetViews>
  <sheetFormatPr defaultRowHeight="15" x14ac:dyDescent="0.25"/>
  <sheetData>
    <row r="1" spans="1:15" x14ac:dyDescent="0.25">
      <c r="A1" t="s">
        <v>0</v>
      </c>
    </row>
    <row r="3" spans="1:15" x14ac:dyDescent="0.25">
      <c r="D3" t="s">
        <v>39</v>
      </c>
      <c r="E3" t="s">
        <v>42</v>
      </c>
      <c r="H3" t="s">
        <v>44</v>
      </c>
      <c r="I3" t="s">
        <v>43</v>
      </c>
      <c r="J3" t="str">
        <f>B4</f>
        <v>F1</v>
      </c>
      <c r="K3" t="str">
        <f>B8</f>
        <v>F2</v>
      </c>
      <c r="L3" t="str">
        <f>B13</f>
        <v>F3</v>
      </c>
      <c r="M3" t="str">
        <f>B17</f>
        <v>F4</v>
      </c>
      <c r="N3" t="str">
        <f>B21</f>
        <v>F5</v>
      </c>
      <c r="O3" t="str">
        <f>B25</f>
        <v>F6</v>
      </c>
    </row>
    <row r="4" spans="1:15" x14ac:dyDescent="0.25">
      <c r="B4" t="s">
        <v>2</v>
      </c>
      <c r="C4" t="s">
        <v>3</v>
      </c>
      <c r="D4">
        <v>0.12590000000000001</v>
      </c>
      <c r="E4" s="1">
        <f>D4-F$30</f>
        <v>9.2766666666666678E-2</v>
      </c>
      <c r="I4">
        <v>0</v>
      </c>
      <c r="J4">
        <f>D4</f>
        <v>0.12590000000000001</v>
      </c>
      <c r="K4">
        <f>D8</f>
        <v>0.12590000000000001</v>
      </c>
      <c r="L4">
        <f>D13</f>
        <v>0.11459999999999999</v>
      </c>
      <c r="M4">
        <f>D17</f>
        <v>0.12529999999999999</v>
      </c>
      <c r="N4">
        <f>D21</f>
        <v>0.11799999999999999</v>
      </c>
      <c r="O4">
        <f>D25</f>
        <v>4.0099999999999997E-2</v>
      </c>
    </row>
    <row r="5" spans="1:15" x14ac:dyDescent="0.25">
      <c r="C5" t="s">
        <v>4</v>
      </c>
      <c r="D5">
        <v>0.1193</v>
      </c>
      <c r="E5" s="1">
        <f t="shared" ref="E5:E28" si="0">D5-F$30</f>
        <v>8.6166666666666669E-2</v>
      </c>
      <c r="I5">
        <v>0.5</v>
      </c>
      <c r="J5">
        <f t="shared" ref="J5:J7" si="1">D5</f>
        <v>0.1193</v>
      </c>
      <c r="K5">
        <f t="shared" ref="K5:K7" si="2">D9</f>
        <v>0.1139</v>
      </c>
      <c r="L5">
        <f t="shared" ref="L5:L7" si="3">D14</f>
        <v>0.1007</v>
      </c>
      <c r="M5">
        <f t="shared" ref="M5:M7" si="4">D18</f>
        <v>0.1152</v>
      </c>
      <c r="N5">
        <f t="shared" ref="N5:N7" si="5">D22</f>
        <v>0.1062</v>
      </c>
      <c r="O5">
        <f t="shared" ref="O5:O7" si="6">D26</f>
        <v>3.5700000000000003E-2</v>
      </c>
    </row>
    <row r="6" spans="1:15" x14ac:dyDescent="0.25">
      <c r="C6" t="s">
        <v>5</v>
      </c>
      <c r="D6">
        <v>0.1024</v>
      </c>
      <c r="E6" s="1">
        <f t="shared" si="0"/>
        <v>6.9266666666666671E-2</v>
      </c>
      <c r="I6">
        <v>1.5</v>
      </c>
      <c r="J6">
        <f t="shared" si="1"/>
        <v>0.1024</v>
      </c>
      <c r="K6">
        <f t="shared" si="2"/>
        <v>0.12089999999999999</v>
      </c>
      <c r="L6">
        <f t="shared" si="3"/>
        <v>9.1399999999999995E-2</v>
      </c>
      <c r="M6">
        <f t="shared" si="4"/>
        <v>9.3299999999999994E-2</v>
      </c>
      <c r="N6">
        <f t="shared" si="5"/>
        <v>9.4899999999999998E-2</v>
      </c>
      <c r="O6">
        <f t="shared" si="6"/>
        <v>3.39E-2</v>
      </c>
    </row>
    <row r="7" spans="1:15" x14ac:dyDescent="0.25">
      <c r="C7" t="s">
        <v>6</v>
      </c>
      <c r="D7">
        <v>8.8300000000000003E-2</v>
      </c>
      <c r="E7" s="1">
        <f t="shared" si="0"/>
        <v>5.5166666666666669E-2</v>
      </c>
      <c r="I7">
        <v>3</v>
      </c>
      <c r="J7">
        <f t="shared" si="1"/>
        <v>8.8300000000000003E-2</v>
      </c>
      <c r="K7">
        <f t="shared" si="2"/>
        <v>9.8900000000000002E-2</v>
      </c>
      <c r="L7">
        <f t="shared" si="3"/>
        <v>9.1399999999999995E-2</v>
      </c>
      <c r="M7">
        <f t="shared" si="4"/>
        <v>7.9500000000000001E-2</v>
      </c>
      <c r="N7">
        <f t="shared" si="5"/>
        <v>7.9500000000000001E-2</v>
      </c>
      <c r="O7">
        <f t="shared" si="6"/>
        <v>3.3399999999999999E-2</v>
      </c>
    </row>
    <row r="8" spans="1:15" x14ac:dyDescent="0.25">
      <c r="B8" t="s">
        <v>7</v>
      </c>
      <c r="C8" t="s">
        <v>8</v>
      </c>
      <c r="D8">
        <v>0.12590000000000001</v>
      </c>
      <c r="E8" s="1">
        <f t="shared" si="0"/>
        <v>9.2766666666666678E-2</v>
      </c>
    </row>
    <row r="9" spans="1:15" x14ac:dyDescent="0.25">
      <c r="C9" t="s">
        <v>9</v>
      </c>
      <c r="D9">
        <v>0.1139</v>
      </c>
      <c r="E9" s="1">
        <f t="shared" si="0"/>
        <v>8.0766666666666667E-2</v>
      </c>
    </row>
    <row r="10" spans="1:15" x14ac:dyDescent="0.25">
      <c r="C10" t="s">
        <v>10</v>
      </c>
      <c r="D10">
        <v>0.12089999999999999</v>
      </c>
      <c r="E10" s="1">
        <f t="shared" si="0"/>
        <v>8.776666666666666E-2</v>
      </c>
    </row>
    <row r="11" spans="1:15" x14ac:dyDescent="0.25">
      <c r="C11" t="s">
        <v>11</v>
      </c>
      <c r="D11">
        <v>9.8900000000000002E-2</v>
      </c>
      <c r="E11" s="1">
        <f t="shared" si="0"/>
        <v>6.5766666666666668E-2</v>
      </c>
    </row>
    <row r="12" spans="1:15" x14ac:dyDescent="0.25">
      <c r="C12" t="s">
        <v>12</v>
      </c>
      <c r="D12">
        <v>8.6699999999999999E-2</v>
      </c>
      <c r="E12" s="1">
        <f t="shared" si="0"/>
        <v>5.3566666666666665E-2</v>
      </c>
    </row>
    <row r="13" spans="1:15" x14ac:dyDescent="0.25">
      <c r="B13" t="s">
        <v>13</v>
      </c>
      <c r="C13" t="s">
        <v>14</v>
      </c>
      <c r="D13">
        <v>0.11459999999999999</v>
      </c>
      <c r="E13" s="1">
        <f t="shared" si="0"/>
        <v>8.1466666666666659E-2</v>
      </c>
    </row>
    <row r="14" spans="1:15" x14ac:dyDescent="0.25">
      <c r="C14" t="s">
        <v>15</v>
      </c>
      <c r="D14">
        <v>0.1007</v>
      </c>
      <c r="E14" s="1">
        <f t="shared" si="0"/>
        <v>6.7566666666666664E-2</v>
      </c>
    </row>
    <row r="15" spans="1:15" x14ac:dyDescent="0.25">
      <c r="C15" t="s">
        <v>16</v>
      </c>
      <c r="D15">
        <v>9.1399999999999995E-2</v>
      </c>
      <c r="E15" s="1">
        <f t="shared" si="0"/>
        <v>5.8266666666666661E-2</v>
      </c>
    </row>
    <row r="16" spans="1:15" x14ac:dyDescent="0.25">
      <c r="C16" t="s">
        <v>17</v>
      </c>
      <c r="D16">
        <v>9.1399999999999995E-2</v>
      </c>
      <c r="E16" s="1">
        <f t="shared" si="0"/>
        <v>5.8266666666666661E-2</v>
      </c>
    </row>
    <row r="17" spans="1:6" x14ac:dyDescent="0.25">
      <c r="B17" t="s">
        <v>18</v>
      </c>
      <c r="C17" t="s">
        <v>19</v>
      </c>
      <c r="D17">
        <v>0.12529999999999999</v>
      </c>
      <c r="E17" s="1">
        <f t="shared" si="0"/>
        <v>9.2166666666666661E-2</v>
      </c>
    </row>
    <row r="18" spans="1:6" x14ac:dyDescent="0.25">
      <c r="C18" t="s">
        <v>20</v>
      </c>
      <c r="D18">
        <v>0.1152</v>
      </c>
      <c r="E18" s="1">
        <f t="shared" si="0"/>
        <v>8.2066666666666663E-2</v>
      </c>
    </row>
    <row r="19" spans="1:6" x14ac:dyDescent="0.25">
      <c r="C19" t="s">
        <v>21</v>
      </c>
      <c r="D19">
        <v>9.3299999999999994E-2</v>
      </c>
      <c r="E19" s="1">
        <f t="shared" si="0"/>
        <v>6.016666666666666E-2</v>
      </c>
    </row>
    <row r="20" spans="1:6" x14ac:dyDescent="0.25">
      <c r="C20" t="s">
        <v>22</v>
      </c>
      <c r="D20">
        <v>7.9500000000000001E-2</v>
      </c>
      <c r="E20" s="1">
        <f t="shared" si="0"/>
        <v>4.6366666666666667E-2</v>
      </c>
    </row>
    <row r="21" spans="1:6" x14ac:dyDescent="0.25">
      <c r="B21" t="s">
        <v>23</v>
      </c>
      <c r="C21" t="s">
        <v>24</v>
      </c>
      <c r="D21">
        <v>0.11799999999999999</v>
      </c>
      <c r="E21" s="1">
        <f t="shared" si="0"/>
        <v>8.486666666666666E-2</v>
      </c>
    </row>
    <row r="22" spans="1:6" x14ac:dyDescent="0.25">
      <c r="C22" t="s">
        <v>25</v>
      </c>
      <c r="D22">
        <v>0.1062</v>
      </c>
      <c r="E22" s="1">
        <f t="shared" si="0"/>
        <v>7.3066666666666669E-2</v>
      </c>
    </row>
    <row r="23" spans="1:6" x14ac:dyDescent="0.25">
      <c r="C23" t="s">
        <v>26</v>
      </c>
      <c r="D23">
        <v>9.4899999999999998E-2</v>
      </c>
      <c r="E23" s="1">
        <f t="shared" si="0"/>
        <v>6.1766666666666664E-2</v>
      </c>
    </row>
    <row r="24" spans="1:6" x14ac:dyDescent="0.25">
      <c r="C24" t="s">
        <v>27</v>
      </c>
      <c r="D24">
        <v>7.9500000000000001E-2</v>
      </c>
      <c r="E24" s="1">
        <f t="shared" si="0"/>
        <v>4.6366666666666667E-2</v>
      </c>
    </row>
    <row r="25" spans="1:6" x14ac:dyDescent="0.25">
      <c r="B25" t="s">
        <v>28</v>
      </c>
      <c r="C25" t="s">
        <v>29</v>
      </c>
      <c r="D25">
        <v>4.0099999999999997E-2</v>
      </c>
      <c r="E25" s="1">
        <f t="shared" si="0"/>
        <v>6.9666666666666627E-3</v>
      </c>
    </row>
    <row r="26" spans="1:6" x14ac:dyDescent="0.25">
      <c r="C26" t="s">
        <v>30</v>
      </c>
      <c r="D26">
        <v>3.5700000000000003E-2</v>
      </c>
      <c r="E26" s="1">
        <f t="shared" si="0"/>
        <v>2.5666666666666685E-3</v>
      </c>
    </row>
    <row r="27" spans="1:6" x14ac:dyDescent="0.25">
      <c r="C27" t="s">
        <v>31</v>
      </c>
      <c r="D27">
        <v>3.39E-2</v>
      </c>
      <c r="E27" s="1">
        <f t="shared" si="0"/>
        <v>7.666666666666655E-4</v>
      </c>
    </row>
    <row r="28" spans="1:6" x14ac:dyDescent="0.25">
      <c r="C28" t="s">
        <v>32</v>
      </c>
      <c r="D28">
        <v>3.3399999999999999E-2</v>
      </c>
      <c r="E28" s="1">
        <f t="shared" si="0"/>
        <v>2.6666666666666505E-4</v>
      </c>
    </row>
    <row r="29" spans="1:6" x14ac:dyDescent="0.25">
      <c r="F29" t="s">
        <v>46</v>
      </c>
    </row>
    <row r="30" spans="1:6" x14ac:dyDescent="0.25">
      <c r="A30" t="s">
        <v>40</v>
      </c>
      <c r="B30" s="1">
        <v>2.9899999999999999E-2</v>
      </c>
      <c r="C30" s="1">
        <v>3.5000000000000003E-2</v>
      </c>
      <c r="D30" s="1">
        <v>3.5200000000000002E-2</v>
      </c>
      <c r="E30" s="1">
        <f>AVERAGE(B30:D30)</f>
        <v>3.3366666666666663E-2</v>
      </c>
      <c r="F30" s="1">
        <f>AVERAGE(B30:E31)</f>
        <v>3.3133333333333334E-2</v>
      </c>
    </row>
    <row r="31" spans="1:6" x14ac:dyDescent="0.25">
      <c r="A31" t="s">
        <v>41</v>
      </c>
      <c r="B31" s="1">
        <v>3.0700000000000002E-2</v>
      </c>
      <c r="C31" s="1">
        <v>3.2399999999999998E-2</v>
      </c>
      <c r="D31" s="1">
        <v>3.56E-2</v>
      </c>
      <c r="E31" s="1">
        <f>AVERAGE(B31:D31)</f>
        <v>3.2900000000000006E-2</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80"/>
  <sheetViews>
    <sheetView topLeftCell="A54" zoomScale="85" zoomScaleNormal="85" workbookViewId="0">
      <selection activeCell="J74" sqref="J74"/>
    </sheetView>
  </sheetViews>
  <sheetFormatPr defaultRowHeight="15" x14ac:dyDescent="0.25"/>
  <sheetData>
    <row r="1" spans="1:15" x14ac:dyDescent="0.25">
      <c r="A1" s="6" t="s">
        <v>67</v>
      </c>
    </row>
    <row r="2" spans="1:15" x14ac:dyDescent="0.25">
      <c r="E2" s="3" t="s">
        <v>48</v>
      </c>
      <c r="F2" s="3" t="s">
        <v>72</v>
      </c>
      <c r="G2" s="3" t="s">
        <v>73</v>
      </c>
      <c r="H2" s="3" t="s">
        <v>74</v>
      </c>
      <c r="I2" s="3" t="s">
        <v>75</v>
      </c>
      <c r="J2" s="3" t="s">
        <v>76</v>
      </c>
      <c r="K2" s="3" t="s">
        <v>77</v>
      </c>
      <c r="L2" s="3" t="s">
        <v>78</v>
      </c>
      <c r="M2" s="3" t="s">
        <v>79</v>
      </c>
      <c r="N2" s="3" t="s">
        <v>80</v>
      </c>
      <c r="O2" s="3" t="s">
        <v>49</v>
      </c>
    </row>
    <row r="3" spans="1:15" x14ac:dyDescent="0.25">
      <c r="C3" t="s">
        <v>8</v>
      </c>
      <c r="E3" s="3">
        <v>1</v>
      </c>
      <c r="F3" s="3">
        <v>323</v>
      </c>
      <c r="G3" s="3">
        <v>56.9</v>
      </c>
      <c r="H3" s="3">
        <v>3040</v>
      </c>
      <c r="I3" s="3">
        <v>3700</v>
      </c>
      <c r="J3" s="3">
        <v>657</v>
      </c>
      <c r="K3" s="3">
        <v>2050</v>
      </c>
      <c r="L3" s="3">
        <v>143</v>
      </c>
      <c r="M3" s="3">
        <v>96.9</v>
      </c>
      <c r="N3" s="3">
        <v>576</v>
      </c>
      <c r="O3" s="3">
        <v>2592</v>
      </c>
    </row>
    <row r="4" spans="1:15" s="7" customFormat="1" x14ac:dyDescent="0.25">
      <c r="A4" s="7" t="s">
        <v>57</v>
      </c>
      <c r="B4" s="7" t="s">
        <v>7</v>
      </c>
      <c r="C4" s="7" t="s">
        <v>9</v>
      </c>
      <c r="E4" s="8">
        <v>2</v>
      </c>
      <c r="F4" s="8">
        <v>336</v>
      </c>
      <c r="G4" s="8">
        <v>59.4</v>
      </c>
      <c r="H4" s="8">
        <v>3420</v>
      </c>
      <c r="I4" s="8">
        <v>3870</v>
      </c>
      <c r="J4" s="8">
        <v>456</v>
      </c>
      <c r="K4" s="8">
        <v>2200</v>
      </c>
      <c r="L4" s="8">
        <v>143</v>
      </c>
      <c r="M4" s="8">
        <v>85.9</v>
      </c>
      <c r="N4" s="8">
        <v>799</v>
      </c>
      <c r="O4" s="8">
        <v>2502</v>
      </c>
    </row>
    <row r="5" spans="1:15" s="7" customFormat="1" x14ac:dyDescent="0.25">
      <c r="C5" s="7" t="s">
        <v>10</v>
      </c>
      <c r="E5" s="8">
        <v>3</v>
      </c>
      <c r="F5" s="8">
        <v>357</v>
      </c>
      <c r="G5" s="8">
        <v>59.6</v>
      </c>
      <c r="H5" s="8">
        <v>3080</v>
      </c>
      <c r="I5" s="8">
        <v>3850</v>
      </c>
      <c r="J5" s="8">
        <v>767</v>
      </c>
      <c r="K5" s="8">
        <v>2080</v>
      </c>
      <c r="L5" s="8">
        <v>148</v>
      </c>
      <c r="M5" s="8">
        <v>83.5</v>
      </c>
      <c r="N5" s="8">
        <v>558</v>
      </c>
      <c r="O5" s="8">
        <v>2502</v>
      </c>
    </row>
    <row r="6" spans="1:15" s="7" customFormat="1" x14ac:dyDescent="0.25">
      <c r="C6" s="7" t="s">
        <v>11</v>
      </c>
      <c r="E6" s="8">
        <v>4</v>
      </c>
      <c r="F6" s="8">
        <v>326</v>
      </c>
      <c r="G6" s="8">
        <v>56.8</v>
      </c>
      <c r="H6" s="8">
        <v>2900</v>
      </c>
      <c r="I6" s="8">
        <v>3450</v>
      </c>
      <c r="J6" s="8">
        <v>549</v>
      </c>
      <c r="K6" s="8">
        <v>2040</v>
      </c>
      <c r="L6" s="8">
        <v>146</v>
      </c>
      <c r="M6" s="8">
        <v>85.2</v>
      </c>
      <c r="N6" s="8">
        <v>456</v>
      </c>
      <c r="O6" s="8">
        <v>2549</v>
      </c>
    </row>
    <row r="7" spans="1:15" s="7" customFormat="1" x14ac:dyDescent="0.25">
      <c r="C7" s="7" t="s">
        <v>12</v>
      </c>
      <c r="E7" s="8">
        <v>5</v>
      </c>
      <c r="F7" s="8">
        <v>180</v>
      </c>
      <c r="G7" s="8">
        <v>32.9</v>
      </c>
      <c r="H7" s="8">
        <v>2430</v>
      </c>
      <c r="I7" s="8">
        <v>2740</v>
      </c>
      <c r="J7" s="8">
        <v>309</v>
      </c>
      <c r="K7" s="8">
        <v>1710</v>
      </c>
      <c r="L7" s="8">
        <v>140</v>
      </c>
      <c r="M7" s="8">
        <v>73.599999999999994</v>
      </c>
      <c r="N7" s="8">
        <v>467</v>
      </c>
      <c r="O7" s="8">
        <v>2549</v>
      </c>
    </row>
    <row r="8" spans="1:15" s="7" customFormat="1" x14ac:dyDescent="0.25">
      <c r="A8" s="7" t="s">
        <v>58</v>
      </c>
      <c r="B8" s="7" t="s">
        <v>13</v>
      </c>
      <c r="C8" s="7" t="s">
        <v>14</v>
      </c>
      <c r="E8" s="8">
        <v>6</v>
      </c>
      <c r="F8" s="8">
        <v>257</v>
      </c>
      <c r="G8" s="8">
        <v>49.4</v>
      </c>
      <c r="H8" s="8">
        <v>2710</v>
      </c>
      <c r="I8" s="8">
        <v>3500</v>
      </c>
      <c r="J8" s="8">
        <v>786</v>
      </c>
      <c r="K8" s="8">
        <v>1780</v>
      </c>
      <c r="L8" s="8">
        <v>119</v>
      </c>
      <c r="M8" s="8">
        <v>84.3</v>
      </c>
      <c r="N8" s="8">
        <v>588</v>
      </c>
      <c r="O8" s="8">
        <v>2381</v>
      </c>
    </row>
    <row r="9" spans="1:15" s="7" customFormat="1" x14ac:dyDescent="0.25">
      <c r="C9" s="7" t="s">
        <v>15</v>
      </c>
      <c r="E9" s="8">
        <v>7</v>
      </c>
      <c r="F9" s="8">
        <v>239</v>
      </c>
      <c r="G9" s="8">
        <v>48</v>
      </c>
      <c r="H9" s="8">
        <v>2490</v>
      </c>
      <c r="I9" s="8">
        <v>3140</v>
      </c>
      <c r="J9" s="8">
        <v>657</v>
      </c>
      <c r="K9" s="8">
        <v>1740</v>
      </c>
      <c r="L9" s="8">
        <v>120</v>
      </c>
      <c r="M9" s="8">
        <v>75.8</v>
      </c>
      <c r="N9" s="8">
        <v>438</v>
      </c>
      <c r="O9" s="8">
        <v>2461</v>
      </c>
    </row>
    <row r="10" spans="1:15" s="7" customFormat="1" x14ac:dyDescent="0.25">
      <c r="C10" s="7" t="s">
        <v>16</v>
      </c>
      <c r="E10" s="8">
        <v>8</v>
      </c>
      <c r="F10" s="8">
        <v>199</v>
      </c>
      <c r="G10" s="8">
        <v>38.700000000000003</v>
      </c>
      <c r="H10" s="8">
        <v>2520</v>
      </c>
      <c r="I10" s="8">
        <v>2980</v>
      </c>
      <c r="J10" s="8">
        <v>467</v>
      </c>
      <c r="K10" s="8">
        <v>1720</v>
      </c>
      <c r="L10" s="8">
        <v>119</v>
      </c>
      <c r="M10" s="8">
        <v>72.8</v>
      </c>
      <c r="N10" s="8">
        <v>523</v>
      </c>
      <c r="O10" s="8">
        <v>2502</v>
      </c>
    </row>
    <row r="11" spans="1:15" s="7" customFormat="1" x14ac:dyDescent="0.25">
      <c r="C11" s="7" t="s">
        <v>17</v>
      </c>
      <c r="E11" s="8">
        <v>9</v>
      </c>
      <c r="F11" s="8">
        <v>421</v>
      </c>
      <c r="G11" s="8">
        <v>136</v>
      </c>
      <c r="H11" s="8">
        <v>3010</v>
      </c>
      <c r="I11" s="8">
        <v>3540</v>
      </c>
      <c r="J11" s="8">
        <v>534</v>
      </c>
      <c r="K11" s="8">
        <v>2020</v>
      </c>
      <c r="L11" s="8">
        <v>144</v>
      </c>
      <c r="M11" s="8">
        <v>96.4</v>
      </c>
      <c r="N11" s="8">
        <v>473</v>
      </c>
      <c r="O11" s="8">
        <v>2421</v>
      </c>
    </row>
    <row r="12" spans="1:15" s="7" customFormat="1" x14ac:dyDescent="0.25">
      <c r="A12" s="7" t="s">
        <v>59</v>
      </c>
      <c r="B12" s="7" t="s">
        <v>18</v>
      </c>
      <c r="C12" s="7" t="s">
        <v>19</v>
      </c>
      <c r="E12" s="8">
        <v>10</v>
      </c>
      <c r="F12" s="8">
        <v>254</v>
      </c>
      <c r="G12" s="8">
        <v>50.5</v>
      </c>
      <c r="H12" s="8">
        <v>2790</v>
      </c>
      <c r="I12" s="8">
        <v>3480</v>
      </c>
      <c r="J12" s="8">
        <v>691</v>
      </c>
      <c r="K12" s="8">
        <v>1840</v>
      </c>
      <c r="L12" s="8">
        <v>126</v>
      </c>
      <c r="M12" s="8">
        <v>94.2</v>
      </c>
      <c r="N12" s="8">
        <v>601</v>
      </c>
      <c r="O12" s="8">
        <v>2586</v>
      </c>
    </row>
    <row r="13" spans="1:15" s="7" customFormat="1" x14ac:dyDescent="0.25">
      <c r="C13" s="7" t="s">
        <v>20</v>
      </c>
      <c r="E13" s="8">
        <v>11</v>
      </c>
      <c r="F13" s="8">
        <v>225</v>
      </c>
      <c r="G13" s="8">
        <v>47.2</v>
      </c>
      <c r="H13" s="8">
        <v>2670</v>
      </c>
      <c r="I13" s="8">
        <v>3320</v>
      </c>
      <c r="J13" s="8">
        <v>651</v>
      </c>
      <c r="K13" s="8">
        <v>1820</v>
      </c>
      <c r="L13" s="8">
        <v>127</v>
      </c>
      <c r="M13" s="8">
        <v>77.3</v>
      </c>
      <c r="N13" s="8">
        <v>551</v>
      </c>
      <c r="O13" s="8">
        <v>2549</v>
      </c>
    </row>
    <row r="14" spans="1:15" s="7" customFormat="1" x14ac:dyDescent="0.25">
      <c r="C14" s="7" t="s">
        <v>21</v>
      </c>
      <c r="E14" s="8">
        <v>12</v>
      </c>
      <c r="F14" s="8">
        <v>264</v>
      </c>
      <c r="G14" s="8">
        <v>54</v>
      </c>
      <c r="H14" s="8">
        <v>2630</v>
      </c>
      <c r="I14" s="8">
        <v>3090</v>
      </c>
      <c r="J14" s="8">
        <v>458</v>
      </c>
      <c r="K14" s="8">
        <v>1760</v>
      </c>
      <c r="L14" s="8">
        <v>123</v>
      </c>
      <c r="M14" s="8">
        <v>85</v>
      </c>
      <c r="N14" s="8">
        <v>526</v>
      </c>
      <c r="O14" s="8">
        <v>2635</v>
      </c>
    </row>
    <row r="15" spans="1:15" s="7" customFormat="1" x14ac:dyDescent="0.25">
      <c r="C15" s="7" t="s">
        <v>22</v>
      </c>
      <c r="E15" s="8">
        <v>13</v>
      </c>
      <c r="F15" s="8">
        <v>262</v>
      </c>
      <c r="G15" s="8">
        <v>54.4</v>
      </c>
      <c r="H15" s="8">
        <v>2620</v>
      </c>
      <c r="I15" s="8">
        <v>2520</v>
      </c>
      <c r="J15" s="8" t="s">
        <v>50</v>
      </c>
      <c r="K15" s="8">
        <v>1690</v>
      </c>
      <c r="L15" s="8">
        <v>123</v>
      </c>
      <c r="M15" s="8">
        <v>88.4</v>
      </c>
      <c r="N15" s="8">
        <v>586</v>
      </c>
      <c r="O15" s="8">
        <v>2461</v>
      </c>
    </row>
    <row r="16" spans="1:15" s="7" customFormat="1" x14ac:dyDescent="0.25">
      <c r="A16" s="7" t="s">
        <v>60</v>
      </c>
      <c r="B16" s="7" t="s">
        <v>23</v>
      </c>
      <c r="C16" s="7" t="s">
        <v>24</v>
      </c>
      <c r="E16" s="8">
        <v>14</v>
      </c>
      <c r="F16" s="8">
        <v>231</v>
      </c>
      <c r="G16" s="8">
        <v>44.7</v>
      </c>
      <c r="H16" s="8">
        <v>2690</v>
      </c>
      <c r="I16" s="8">
        <v>2730</v>
      </c>
      <c r="J16" s="8">
        <v>35</v>
      </c>
      <c r="K16" s="8">
        <v>1750</v>
      </c>
      <c r="L16" s="8">
        <v>125</v>
      </c>
      <c r="M16" s="8">
        <v>81.400000000000006</v>
      </c>
      <c r="N16" s="8">
        <v>630</v>
      </c>
      <c r="O16" s="8">
        <v>2381</v>
      </c>
    </row>
    <row r="17" spans="1:15" s="7" customFormat="1" x14ac:dyDescent="0.25">
      <c r="C17" s="7" t="s">
        <v>25</v>
      </c>
      <c r="E17" s="8">
        <v>15</v>
      </c>
      <c r="F17" s="8">
        <v>187</v>
      </c>
      <c r="G17" s="8">
        <v>39.4</v>
      </c>
      <c r="H17" s="8">
        <v>2560</v>
      </c>
      <c r="I17" s="8">
        <v>2650</v>
      </c>
      <c r="J17" s="8">
        <v>88</v>
      </c>
      <c r="K17" s="8">
        <v>1700</v>
      </c>
      <c r="L17" s="8">
        <v>120</v>
      </c>
      <c r="M17" s="8">
        <v>74.400000000000006</v>
      </c>
      <c r="N17" s="8">
        <v>599</v>
      </c>
      <c r="O17" s="8">
        <v>2421</v>
      </c>
    </row>
    <row r="18" spans="1:15" s="7" customFormat="1" x14ac:dyDescent="0.25">
      <c r="C18" s="7" t="s">
        <v>26</v>
      </c>
      <c r="E18" s="8">
        <v>16</v>
      </c>
      <c r="F18" s="8">
        <v>320</v>
      </c>
      <c r="G18" s="8">
        <v>61.1</v>
      </c>
      <c r="H18" s="8">
        <v>2730</v>
      </c>
      <c r="I18" s="8">
        <v>2580</v>
      </c>
      <c r="J18" s="8" t="s">
        <v>50</v>
      </c>
      <c r="K18" s="8">
        <v>1750</v>
      </c>
      <c r="L18" s="8">
        <v>128</v>
      </c>
      <c r="M18" s="8">
        <v>74.8</v>
      </c>
      <c r="N18" s="8">
        <v>583</v>
      </c>
      <c r="O18" s="8">
        <v>2461</v>
      </c>
    </row>
    <row r="19" spans="1:15" s="7" customFormat="1" x14ac:dyDescent="0.25">
      <c r="C19" s="7" t="s">
        <v>27</v>
      </c>
      <c r="E19" s="8">
        <v>17</v>
      </c>
      <c r="F19" s="8">
        <v>305</v>
      </c>
      <c r="G19" s="8">
        <v>57</v>
      </c>
      <c r="H19" s="8">
        <v>2710</v>
      </c>
      <c r="I19" s="8">
        <v>2610</v>
      </c>
      <c r="J19" s="8" t="s">
        <v>50</v>
      </c>
      <c r="K19" s="8">
        <v>1750</v>
      </c>
      <c r="L19" s="8">
        <v>128</v>
      </c>
      <c r="M19" s="8">
        <v>83.4</v>
      </c>
      <c r="N19" s="8">
        <v>571</v>
      </c>
      <c r="O19" s="8">
        <v>2461</v>
      </c>
    </row>
    <row r="20" spans="1:15" s="7" customFormat="1" x14ac:dyDescent="0.25">
      <c r="A20" s="7" t="s">
        <v>61</v>
      </c>
      <c r="B20" s="7" t="s">
        <v>28</v>
      </c>
      <c r="C20" s="7" t="s">
        <v>29</v>
      </c>
      <c r="E20" s="8">
        <v>18</v>
      </c>
      <c r="F20" s="8">
        <v>28.1</v>
      </c>
      <c r="G20" s="8" t="s">
        <v>51</v>
      </c>
      <c r="H20" s="8">
        <v>2690</v>
      </c>
      <c r="I20" s="8">
        <v>3230</v>
      </c>
      <c r="J20" s="8">
        <v>543</v>
      </c>
      <c r="K20" s="8">
        <v>40.700000000000003</v>
      </c>
      <c r="L20" s="8" t="s">
        <v>51</v>
      </c>
      <c r="M20" s="8">
        <v>63.9</v>
      </c>
      <c r="N20" s="8">
        <v>2560</v>
      </c>
      <c r="O20" s="8">
        <v>0</v>
      </c>
    </row>
    <row r="21" spans="1:15" s="7" customFormat="1" x14ac:dyDescent="0.25">
      <c r="C21" s="7" t="s">
        <v>30</v>
      </c>
      <c r="E21" s="8">
        <v>19</v>
      </c>
      <c r="F21" s="8">
        <v>68.400000000000006</v>
      </c>
      <c r="G21" s="8">
        <v>14.8</v>
      </c>
      <c r="H21" s="8">
        <v>2970</v>
      </c>
      <c r="I21" s="8">
        <v>4290</v>
      </c>
      <c r="J21" s="8">
        <v>1320</v>
      </c>
      <c r="K21" s="8">
        <v>77.099999999999994</v>
      </c>
      <c r="L21" s="8" t="s">
        <v>51</v>
      </c>
      <c r="M21" s="8">
        <v>185</v>
      </c>
      <c r="N21" s="8">
        <v>2640</v>
      </c>
      <c r="O21" s="8">
        <v>0</v>
      </c>
    </row>
    <row r="22" spans="1:15" x14ac:dyDescent="0.25">
      <c r="C22" t="s">
        <v>31</v>
      </c>
      <c r="E22" s="3">
        <v>20</v>
      </c>
      <c r="F22" s="3">
        <v>16.7</v>
      </c>
      <c r="G22" s="3" t="s">
        <v>51</v>
      </c>
      <c r="H22" s="3">
        <v>2780</v>
      </c>
      <c r="I22" s="3">
        <v>4050</v>
      </c>
      <c r="J22" s="3">
        <v>1270</v>
      </c>
      <c r="K22" s="3">
        <v>100</v>
      </c>
      <c r="L22" s="3" t="s">
        <v>51</v>
      </c>
      <c r="M22" s="3">
        <v>104</v>
      </c>
      <c r="N22" s="3">
        <v>2560</v>
      </c>
      <c r="O22" s="3">
        <v>0</v>
      </c>
    </row>
    <row r="23" spans="1:15" x14ac:dyDescent="0.25">
      <c r="C23" t="s">
        <v>32</v>
      </c>
      <c r="E23" s="3">
        <v>21</v>
      </c>
      <c r="F23" s="3">
        <v>14.3</v>
      </c>
      <c r="G23" s="3" t="s">
        <v>51</v>
      </c>
      <c r="H23" s="3">
        <v>3730</v>
      </c>
      <c r="I23" s="3">
        <v>4730</v>
      </c>
      <c r="J23" s="3">
        <v>996</v>
      </c>
      <c r="K23" s="3">
        <v>91.2</v>
      </c>
      <c r="L23" s="3" t="s">
        <v>51</v>
      </c>
      <c r="M23" s="3">
        <v>115</v>
      </c>
      <c r="N23" s="3">
        <v>3510</v>
      </c>
      <c r="O23" s="3">
        <v>0</v>
      </c>
    </row>
    <row r="27" spans="1:15" x14ac:dyDescent="0.25">
      <c r="A27" t="str">
        <f>F2</f>
        <v>Biopolymers - C (µg / L)</v>
      </c>
      <c r="E27" t="str">
        <f>Graphs!K2</f>
        <v>&lt; 0.45 µm (Filter)</v>
      </c>
      <c r="F27" t="str">
        <f>Graphs!L2</f>
        <v>&gt; 100 kDa (F1)</v>
      </c>
      <c r="G27" t="str">
        <f>Graphs!M2</f>
        <v>11 - 100 kDa (F2)</v>
      </c>
      <c r="H27" t="str">
        <f>Graphs!N2</f>
        <v>1.1 - 11 kDa (F3)</v>
      </c>
      <c r="I27" t="str">
        <f>Graphs!O2</f>
        <v>&lt; 1.1 kDa (F4)</v>
      </c>
      <c r="K27" t="s">
        <v>93</v>
      </c>
      <c r="L27" t="s">
        <v>64</v>
      </c>
    </row>
    <row r="28" spans="1:15" x14ac:dyDescent="0.25">
      <c r="A28" t="s">
        <v>91</v>
      </c>
      <c r="C28" s="4" t="str">
        <f>Graphs!I3</f>
        <v>0 mg O₃ / mg C</v>
      </c>
      <c r="E28">
        <f>F4</f>
        <v>336</v>
      </c>
      <c r="F28">
        <f>F8</f>
        <v>257</v>
      </c>
      <c r="G28">
        <f>F11</f>
        <v>421</v>
      </c>
      <c r="H28">
        <f>F16</f>
        <v>231</v>
      </c>
      <c r="I28">
        <f>F20</f>
        <v>28.1</v>
      </c>
      <c r="K28">
        <f>AVERAGE(E28:H28)</f>
        <v>311.25</v>
      </c>
      <c r="L28">
        <f>_xlfn.STDEV.S(E28:H28)</f>
        <v>85.71415674593473</v>
      </c>
    </row>
    <row r="29" spans="1:15" x14ac:dyDescent="0.25">
      <c r="C29" s="4" t="str">
        <f>Graphs!I4</f>
        <v>0.14 mg O₃ / mg C</v>
      </c>
      <c r="E29">
        <f t="shared" ref="E29:E31" si="0">F5</f>
        <v>357</v>
      </c>
      <c r="F29">
        <f t="shared" ref="F29:F31" si="1">F9</f>
        <v>239</v>
      </c>
      <c r="G29">
        <f t="shared" ref="G29:G31" si="2">F12</f>
        <v>254</v>
      </c>
      <c r="H29">
        <f t="shared" ref="H29:H31" si="3">F17</f>
        <v>187</v>
      </c>
      <c r="I29">
        <f t="shared" ref="I29:I31" si="4">F21</f>
        <v>68.400000000000006</v>
      </c>
    </row>
    <row r="30" spans="1:15" x14ac:dyDescent="0.25">
      <c r="C30" s="4" t="str">
        <f>Graphs!I5</f>
        <v>0.45 mg O₃ / mg C</v>
      </c>
      <c r="E30">
        <f t="shared" si="0"/>
        <v>326</v>
      </c>
      <c r="F30">
        <f t="shared" si="1"/>
        <v>199</v>
      </c>
      <c r="G30">
        <f t="shared" si="2"/>
        <v>225</v>
      </c>
      <c r="H30">
        <f t="shared" si="3"/>
        <v>320</v>
      </c>
      <c r="I30">
        <f t="shared" si="4"/>
        <v>16.7</v>
      </c>
    </row>
    <row r="31" spans="1:15" x14ac:dyDescent="0.25">
      <c r="C31" s="4" t="str">
        <f>Graphs!I6</f>
        <v>0.93 mg O₃ / mg C</v>
      </c>
      <c r="E31">
        <f t="shared" si="0"/>
        <v>180</v>
      </c>
      <c r="F31">
        <f t="shared" si="1"/>
        <v>421</v>
      </c>
      <c r="G31">
        <f t="shared" si="2"/>
        <v>264</v>
      </c>
      <c r="H31">
        <f t="shared" si="3"/>
        <v>305</v>
      </c>
      <c r="I31">
        <f t="shared" si="4"/>
        <v>14.3</v>
      </c>
    </row>
    <row r="33" spans="1:9" x14ac:dyDescent="0.25">
      <c r="A33" t="str">
        <f>G2</f>
        <v>Biopolymers - N (µg / L)</v>
      </c>
      <c r="E33" t="str">
        <f>E27</f>
        <v>&lt; 0.45 µm (Filter)</v>
      </c>
      <c r="F33" t="str">
        <f t="shared" ref="F33:H33" si="5">F27</f>
        <v>&gt; 100 kDa (F1)</v>
      </c>
      <c r="G33" t="str">
        <f t="shared" si="5"/>
        <v>11 - 100 kDa (F2)</v>
      </c>
      <c r="H33" t="str">
        <f t="shared" si="5"/>
        <v>1.1 - 11 kDa (F3)</v>
      </c>
      <c r="I33" t="str">
        <f t="shared" ref="I33" si="6">I27</f>
        <v>&lt; 1.1 kDa (F4)</v>
      </c>
    </row>
    <row r="34" spans="1:9" x14ac:dyDescent="0.25">
      <c r="C34" s="4" t="str">
        <f>C28</f>
        <v>0 mg O₃ / mg C</v>
      </c>
      <c r="E34">
        <f>G4</f>
        <v>59.4</v>
      </c>
      <c r="F34">
        <f>G8</f>
        <v>49.4</v>
      </c>
      <c r="G34">
        <f>G12</f>
        <v>50.5</v>
      </c>
      <c r="H34">
        <f>G16</f>
        <v>44.7</v>
      </c>
      <c r="I34" t="str">
        <f>G20</f>
        <v>&lt;10.0</v>
      </c>
    </row>
    <row r="35" spans="1:9" x14ac:dyDescent="0.25">
      <c r="C35" s="4" t="str">
        <f t="shared" ref="C35:C37" si="7">C29</f>
        <v>0.14 mg O₃ / mg C</v>
      </c>
      <c r="E35">
        <f t="shared" ref="E35:E37" si="8">G5</f>
        <v>59.6</v>
      </c>
      <c r="F35">
        <f t="shared" ref="F35:F37" si="9">G9</f>
        <v>48</v>
      </c>
      <c r="G35">
        <f t="shared" ref="G35:G37" si="10">G13</f>
        <v>47.2</v>
      </c>
      <c r="H35">
        <f t="shared" ref="H35:H37" si="11">G17</f>
        <v>39.4</v>
      </c>
      <c r="I35">
        <f t="shared" ref="I35:I37" si="12">G21</f>
        <v>14.8</v>
      </c>
    </row>
    <row r="36" spans="1:9" x14ac:dyDescent="0.25">
      <c r="C36" s="4" t="str">
        <f t="shared" si="7"/>
        <v>0.45 mg O₃ / mg C</v>
      </c>
      <c r="E36">
        <f t="shared" si="8"/>
        <v>56.8</v>
      </c>
      <c r="F36">
        <f t="shared" si="9"/>
        <v>38.700000000000003</v>
      </c>
      <c r="G36">
        <f t="shared" si="10"/>
        <v>54</v>
      </c>
      <c r="H36">
        <f t="shared" si="11"/>
        <v>61.1</v>
      </c>
      <c r="I36" t="str">
        <f t="shared" si="12"/>
        <v>&lt;10.0</v>
      </c>
    </row>
    <row r="37" spans="1:9" x14ac:dyDescent="0.25">
      <c r="C37" s="4" t="str">
        <f t="shared" si="7"/>
        <v>0.93 mg O₃ / mg C</v>
      </c>
      <c r="E37">
        <f t="shared" si="8"/>
        <v>32.9</v>
      </c>
      <c r="F37">
        <f t="shared" si="9"/>
        <v>136</v>
      </c>
      <c r="G37">
        <f t="shared" si="10"/>
        <v>54.4</v>
      </c>
      <c r="H37">
        <f t="shared" si="11"/>
        <v>57</v>
      </c>
      <c r="I37" t="str">
        <f t="shared" si="12"/>
        <v>&lt;10.0</v>
      </c>
    </row>
    <row r="38" spans="1:9" x14ac:dyDescent="0.25">
      <c r="C38" s="4"/>
    </row>
    <row r="39" spans="1:9" x14ac:dyDescent="0.25">
      <c r="C39" s="4"/>
    </row>
    <row r="40" spans="1:9" x14ac:dyDescent="0.25">
      <c r="A40" t="str">
        <f>H2</f>
        <v>CDOC (µg / L)</v>
      </c>
      <c r="E40" t="str">
        <f>E33</f>
        <v>&lt; 0.45 µm (Filter)</v>
      </c>
      <c r="F40" t="str">
        <f t="shared" ref="F40:H40" si="13">F33</f>
        <v>&gt; 100 kDa (F1)</v>
      </c>
      <c r="G40" t="str">
        <f t="shared" si="13"/>
        <v>11 - 100 kDa (F2)</v>
      </c>
      <c r="H40" t="str">
        <f t="shared" si="13"/>
        <v>1.1 - 11 kDa (F3)</v>
      </c>
      <c r="I40" t="str">
        <f t="shared" ref="I40" si="14">I33</f>
        <v>&lt; 1.1 kDa (F4)</v>
      </c>
    </row>
    <row r="41" spans="1:9" x14ac:dyDescent="0.25">
      <c r="A41" t="s">
        <v>68</v>
      </c>
      <c r="C41" s="4" t="str">
        <f>C28</f>
        <v>0 mg O₃ / mg C</v>
      </c>
      <c r="E41">
        <f>H4</f>
        <v>3420</v>
      </c>
      <c r="F41">
        <f>H8</f>
        <v>2710</v>
      </c>
      <c r="G41">
        <f>H12</f>
        <v>2790</v>
      </c>
      <c r="H41">
        <f>H16</f>
        <v>2690</v>
      </c>
      <c r="I41">
        <f>H20</f>
        <v>2690</v>
      </c>
    </row>
    <row r="42" spans="1:9" x14ac:dyDescent="0.25">
      <c r="C42" s="4" t="str">
        <f t="shared" ref="C42:C44" si="15">C29</f>
        <v>0.14 mg O₃ / mg C</v>
      </c>
      <c r="E42">
        <f t="shared" ref="E42:E44" si="16">H5</f>
        <v>3080</v>
      </c>
      <c r="F42">
        <f t="shared" ref="F42:F44" si="17">H9</f>
        <v>2490</v>
      </c>
      <c r="G42">
        <f t="shared" ref="G42:G44" si="18">H13</f>
        <v>2670</v>
      </c>
      <c r="H42">
        <f t="shared" ref="H42:H44" si="19">H17</f>
        <v>2560</v>
      </c>
      <c r="I42">
        <f t="shared" ref="I42:I44" si="20">H21</f>
        <v>2970</v>
      </c>
    </row>
    <row r="43" spans="1:9" x14ac:dyDescent="0.25">
      <c r="C43" s="4" t="str">
        <f t="shared" si="15"/>
        <v>0.45 mg O₃ / mg C</v>
      </c>
      <c r="E43">
        <f t="shared" si="16"/>
        <v>2900</v>
      </c>
      <c r="F43">
        <f t="shared" si="17"/>
        <v>2520</v>
      </c>
      <c r="G43">
        <f t="shared" si="18"/>
        <v>2630</v>
      </c>
      <c r="H43">
        <f t="shared" si="19"/>
        <v>2730</v>
      </c>
      <c r="I43">
        <f t="shared" si="20"/>
        <v>2780</v>
      </c>
    </row>
    <row r="44" spans="1:9" x14ac:dyDescent="0.25">
      <c r="C44" s="4" t="str">
        <f t="shared" si="15"/>
        <v>0.93 mg O₃ / mg C</v>
      </c>
      <c r="E44">
        <f t="shared" si="16"/>
        <v>2430</v>
      </c>
      <c r="F44">
        <f t="shared" si="17"/>
        <v>3010</v>
      </c>
      <c r="G44">
        <f t="shared" si="18"/>
        <v>2620</v>
      </c>
      <c r="H44">
        <f t="shared" si="19"/>
        <v>2710</v>
      </c>
      <c r="I44">
        <f t="shared" si="20"/>
        <v>3730</v>
      </c>
    </row>
    <row r="45" spans="1:9" x14ac:dyDescent="0.25">
      <c r="C45" s="4"/>
    </row>
    <row r="46" spans="1:9" x14ac:dyDescent="0.25">
      <c r="A46" t="str">
        <f>I2</f>
        <v>DOC (µg / L)</v>
      </c>
      <c r="E46" t="str">
        <f>E33</f>
        <v>&lt; 0.45 µm (Filter)</v>
      </c>
      <c r="F46" t="str">
        <f t="shared" ref="F46:H46" si="21">F33</f>
        <v>&gt; 100 kDa (F1)</v>
      </c>
      <c r="G46" t="str">
        <f t="shared" si="21"/>
        <v>11 - 100 kDa (F2)</v>
      </c>
      <c r="H46" t="str">
        <f t="shared" si="21"/>
        <v>1.1 - 11 kDa (F3)</v>
      </c>
      <c r="I46" t="str">
        <f t="shared" ref="I46" si="22">I33</f>
        <v>&lt; 1.1 kDa (F4)</v>
      </c>
    </row>
    <row r="47" spans="1:9" x14ac:dyDescent="0.25">
      <c r="C47" s="4" t="str">
        <f>C28</f>
        <v>0 mg O₃ / mg C</v>
      </c>
      <c r="E47">
        <f>I4</f>
        <v>3870</v>
      </c>
      <c r="F47">
        <f>I8</f>
        <v>3500</v>
      </c>
      <c r="G47">
        <f>I12</f>
        <v>3480</v>
      </c>
      <c r="H47">
        <f>I16</f>
        <v>2730</v>
      </c>
      <c r="I47">
        <f>I20</f>
        <v>3230</v>
      </c>
    </row>
    <row r="48" spans="1:9" x14ac:dyDescent="0.25">
      <c r="C48" s="4" t="str">
        <f t="shared" ref="C48:C50" si="23">C29</f>
        <v>0.14 mg O₃ / mg C</v>
      </c>
      <c r="E48">
        <f t="shared" ref="E48:E50" si="24">I5</f>
        <v>3850</v>
      </c>
      <c r="F48">
        <f t="shared" ref="F48:F50" si="25">I9</f>
        <v>3140</v>
      </c>
      <c r="G48">
        <f t="shared" ref="G48:G50" si="26">I13</f>
        <v>3320</v>
      </c>
      <c r="H48">
        <f t="shared" ref="H48:H50" si="27">I17</f>
        <v>2650</v>
      </c>
      <c r="I48">
        <f t="shared" ref="I48:I50" si="28">I21</f>
        <v>4290</v>
      </c>
    </row>
    <row r="49" spans="1:12" x14ac:dyDescent="0.25">
      <c r="C49" s="4" t="str">
        <f t="shared" si="23"/>
        <v>0.45 mg O₃ / mg C</v>
      </c>
      <c r="E49">
        <f t="shared" si="24"/>
        <v>3450</v>
      </c>
      <c r="F49">
        <f t="shared" si="25"/>
        <v>2980</v>
      </c>
      <c r="G49">
        <f t="shared" si="26"/>
        <v>3090</v>
      </c>
      <c r="H49">
        <f t="shared" si="27"/>
        <v>2580</v>
      </c>
      <c r="I49">
        <f t="shared" si="28"/>
        <v>4050</v>
      </c>
    </row>
    <row r="50" spans="1:12" x14ac:dyDescent="0.25">
      <c r="C50" s="4" t="str">
        <f t="shared" si="23"/>
        <v>0.93 mg O₃ / mg C</v>
      </c>
      <c r="E50">
        <f t="shared" si="24"/>
        <v>2740</v>
      </c>
      <c r="F50">
        <f t="shared" si="25"/>
        <v>3540</v>
      </c>
      <c r="G50">
        <f t="shared" si="26"/>
        <v>2520</v>
      </c>
      <c r="H50">
        <f t="shared" si="27"/>
        <v>2610</v>
      </c>
      <c r="I50">
        <f t="shared" si="28"/>
        <v>4730</v>
      </c>
    </row>
    <row r="51" spans="1:12" x14ac:dyDescent="0.25">
      <c r="C51" s="4"/>
    </row>
    <row r="52" spans="1:12" x14ac:dyDescent="0.25">
      <c r="A52" t="str">
        <f>J2</f>
        <v>HOC (µg / L)</v>
      </c>
      <c r="E52" t="str">
        <f>E33</f>
        <v>&lt; 0.45 µm (Filter)</v>
      </c>
      <c r="F52" t="str">
        <f t="shared" ref="F52:H52" si="29">F33</f>
        <v>&gt; 100 kDa (F1)</v>
      </c>
      <c r="G52" t="str">
        <f t="shared" si="29"/>
        <v>11 - 100 kDa (F2)</v>
      </c>
      <c r="H52" t="str">
        <f t="shared" si="29"/>
        <v>1.1 - 11 kDa (F3)</v>
      </c>
      <c r="I52" t="str">
        <f t="shared" ref="I52" si="30">I33</f>
        <v>&lt; 1.1 kDa (F4)</v>
      </c>
    </row>
    <row r="53" spans="1:12" x14ac:dyDescent="0.25">
      <c r="A53" t="s">
        <v>69</v>
      </c>
      <c r="C53" s="4" t="str">
        <f>C28</f>
        <v>0 mg O₃ / mg C</v>
      </c>
      <c r="E53">
        <f>J4</f>
        <v>456</v>
      </c>
      <c r="F53">
        <f>J8</f>
        <v>786</v>
      </c>
      <c r="G53">
        <f>J12</f>
        <v>691</v>
      </c>
      <c r="H53">
        <f>J16</f>
        <v>35</v>
      </c>
      <c r="I53">
        <f>J20</f>
        <v>543</v>
      </c>
    </row>
    <row r="54" spans="1:12" x14ac:dyDescent="0.25">
      <c r="C54" s="4" t="str">
        <f t="shared" ref="C54:C56" si="31">C29</f>
        <v>0.14 mg O₃ / mg C</v>
      </c>
      <c r="E54">
        <f t="shared" ref="E54:E56" si="32">J5</f>
        <v>767</v>
      </c>
      <c r="F54">
        <f t="shared" ref="F54:F56" si="33">J9</f>
        <v>657</v>
      </c>
      <c r="G54">
        <f t="shared" ref="G54:G56" si="34">J13</f>
        <v>651</v>
      </c>
      <c r="H54">
        <f t="shared" ref="H54:H56" si="35">J17</f>
        <v>88</v>
      </c>
      <c r="I54">
        <f t="shared" ref="I54:I56" si="36">J21</f>
        <v>1320</v>
      </c>
    </row>
    <row r="55" spans="1:12" x14ac:dyDescent="0.25">
      <c r="C55" s="4" t="str">
        <f t="shared" si="31"/>
        <v>0.45 mg O₃ / mg C</v>
      </c>
      <c r="E55">
        <f t="shared" si="32"/>
        <v>549</v>
      </c>
      <c r="F55">
        <f t="shared" si="33"/>
        <v>467</v>
      </c>
      <c r="G55">
        <f t="shared" si="34"/>
        <v>458</v>
      </c>
      <c r="H55" t="str">
        <f t="shared" si="35"/>
        <v>&lt;5.00</v>
      </c>
      <c r="I55">
        <f t="shared" si="36"/>
        <v>1270</v>
      </c>
    </row>
    <row r="56" spans="1:12" x14ac:dyDescent="0.25">
      <c r="C56" s="4" t="str">
        <f t="shared" si="31"/>
        <v>0.93 mg O₃ / mg C</v>
      </c>
      <c r="E56">
        <f t="shared" si="32"/>
        <v>309</v>
      </c>
      <c r="F56">
        <f t="shared" si="33"/>
        <v>534</v>
      </c>
      <c r="G56" t="str">
        <f t="shared" si="34"/>
        <v>&lt;5.00</v>
      </c>
      <c r="H56" t="str">
        <f t="shared" si="35"/>
        <v>&lt;5.00</v>
      </c>
      <c r="I56">
        <f t="shared" si="36"/>
        <v>996</v>
      </c>
    </row>
    <row r="57" spans="1:12" x14ac:dyDescent="0.25">
      <c r="C57" s="4"/>
    </row>
    <row r="58" spans="1:12" x14ac:dyDescent="0.25">
      <c r="A58" t="str">
        <f>K2</f>
        <v>Humic acids - C (µg / L)</v>
      </c>
      <c r="E58" t="str">
        <f>E33</f>
        <v>&lt; 0.45 µm (Filter)</v>
      </c>
      <c r="F58" t="str">
        <f t="shared" ref="F58:H58" si="37">F33</f>
        <v>&gt; 100 kDa (F1)</v>
      </c>
      <c r="G58" t="str">
        <f t="shared" si="37"/>
        <v>11 - 100 kDa (F2)</v>
      </c>
      <c r="H58" t="str">
        <f t="shared" si="37"/>
        <v>1.1 - 11 kDa (F3)</v>
      </c>
      <c r="I58" t="str">
        <f t="shared" ref="I58" si="38">I33</f>
        <v>&lt; 1.1 kDa (F4)</v>
      </c>
    </row>
    <row r="59" spans="1:12" x14ac:dyDescent="0.25">
      <c r="A59" t="s">
        <v>92</v>
      </c>
      <c r="C59" s="4" t="str">
        <f>C28</f>
        <v>0 mg O₃ / mg C</v>
      </c>
      <c r="E59">
        <f>K4</f>
        <v>2200</v>
      </c>
      <c r="F59">
        <f>K8</f>
        <v>1780</v>
      </c>
      <c r="G59">
        <f>K12</f>
        <v>1840</v>
      </c>
      <c r="H59">
        <f>K16</f>
        <v>1750</v>
      </c>
      <c r="I59">
        <f>K20</f>
        <v>40.700000000000003</v>
      </c>
      <c r="K59">
        <f>AVERAGE(E59:H59)</f>
        <v>1892.5</v>
      </c>
      <c r="L59">
        <f>_xlfn.STDEV.S(E59:H59)</f>
        <v>208.38665984174708</v>
      </c>
    </row>
    <row r="60" spans="1:12" x14ac:dyDescent="0.25">
      <c r="C60" s="4" t="str">
        <f t="shared" ref="C60:C62" si="39">C29</f>
        <v>0.14 mg O₃ / mg C</v>
      </c>
      <c r="E60">
        <f t="shared" ref="E60:E62" si="40">K5</f>
        <v>2080</v>
      </c>
      <c r="F60">
        <f t="shared" ref="F60:F62" si="41">K9</f>
        <v>1740</v>
      </c>
      <c r="G60">
        <f t="shared" ref="G60:G62" si="42">K13</f>
        <v>1820</v>
      </c>
      <c r="H60">
        <f t="shared" ref="H60:H62" si="43">K17</f>
        <v>1700</v>
      </c>
      <c r="I60">
        <f t="shared" ref="I60:I62" si="44">K21</f>
        <v>77.099999999999994</v>
      </c>
    </row>
    <row r="61" spans="1:12" x14ac:dyDescent="0.25">
      <c r="C61" s="4" t="str">
        <f t="shared" si="39"/>
        <v>0.45 mg O₃ / mg C</v>
      </c>
      <c r="E61">
        <f t="shared" si="40"/>
        <v>2040</v>
      </c>
      <c r="F61">
        <f t="shared" si="41"/>
        <v>1720</v>
      </c>
      <c r="G61">
        <f t="shared" si="42"/>
        <v>1760</v>
      </c>
      <c r="H61">
        <f t="shared" si="43"/>
        <v>1750</v>
      </c>
      <c r="I61">
        <f t="shared" si="44"/>
        <v>100</v>
      </c>
    </row>
    <row r="62" spans="1:12" x14ac:dyDescent="0.25">
      <c r="C62" s="4" t="str">
        <f t="shared" si="39"/>
        <v>0.93 mg O₃ / mg C</v>
      </c>
      <c r="E62">
        <f t="shared" si="40"/>
        <v>1710</v>
      </c>
      <c r="F62">
        <f t="shared" si="41"/>
        <v>2020</v>
      </c>
      <c r="G62">
        <f t="shared" si="42"/>
        <v>1690</v>
      </c>
      <c r="H62">
        <f t="shared" si="43"/>
        <v>1750</v>
      </c>
      <c r="I62">
        <f t="shared" si="44"/>
        <v>91.2</v>
      </c>
    </row>
    <row r="63" spans="1:12" x14ac:dyDescent="0.25">
      <c r="C63" s="4"/>
    </row>
    <row r="64" spans="1:12" x14ac:dyDescent="0.25">
      <c r="A64" t="str">
        <f>L2</f>
        <v>Humic acids - N (µg / L)</v>
      </c>
      <c r="E64" t="str">
        <f>E33</f>
        <v>&lt; 0.45 µm (Filter)</v>
      </c>
      <c r="F64" t="str">
        <f t="shared" ref="F64:H64" si="45">F33</f>
        <v>&gt; 100 kDa (F1)</v>
      </c>
      <c r="G64" t="str">
        <f t="shared" si="45"/>
        <v>11 - 100 kDa (F2)</v>
      </c>
      <c r="H64" t="str">
        <f t="shared" si="45"/>
        <v>1.1 - 11 kDa (F3)</v>
      </c>
      <c r="I64" t="str">
        <f t="shared" ref="I64" si="46">I33</f>
        <v>&lt; 1.1 kDa (F4)</v>
      </c>
    </row>
    <row r="65" spans="1:12" x14ac:dyDescent="0.25">
      <c r="C65" s="4" t="str">
        <f>C34</f>
        <v>0 mg O₃ / mg C</v>
      </c>
      <c r="E65">
        <f>L4</f>
        <v>143</v>
      </c>
      <c r="F65">
        <f>L8</f>
        <v>119</v>
      </c>
      <c r="G65">
        <f>L12</f>
        <v>126</v>
      </c>
      <c r="H65">
        <f>L16</f>
        <v>125</v>
      </c>
      <c r="I65" t="str">
        <f>L20</f>
        <v>&lt;10.0</v>
      </c>
    </row>
    <row r="66" spans="1:12" x14ac:dyDescent="0.25">
      <c r="C66" s="4" t="str">
        <f t="shared" ref="C66:C68" si="47">C35</f>
        <v>0.14 mg O₃ / mg C</v>
      </c>
      <c r="E66">
        <f t="shared" ref="E66:E68" si="48">L5</f>
        <v>148</v>
      </c>
      <c r="F66">
        <f t="shared" ref="F66:F68" si="49">L9</f>
        <v>120</v>
      </c>
      <c r="G66">
        <f t="shared" ref="G66:G68" si="50">L13</f>
        <v>127</v>
      </c>
      <c r="H66">
        <f t="shared" ref="H66:H68" si="51">L17</f>
        <v>120</v>
      </c>
      <c r="I66" t="str">
        <f t="shared" ref="I66:I68" si="52">L21</f>
        <v>&lt;10.0</v>
      </c>
    </row>
    <row r="67" spans="1:12" x14ac:dyDescent="0.25">
      <c r="C67" s="4" t="str">
        <f t="shared" si="47"/>
        <v>0.45 mg O₃ / mg C</v>
      </c>
      <c r="E67">
        <f t="shared" si="48"/>
        <v>146</v>
      </c>
      <c r="F67">
        <f t="shared" si="49"/>
        <v>119</v>
      </c>
      <c r="G67">
        <f t="shared" si="50"/>
        <v>123</v>
      </c>
      <c r="H67">
        <f t="shared" si="51"/>
        <v>128</v>
      </c>
      <c r="I67" t="str">
        <f t="shared" si="52"/>
        <v>&lt;10.0</v>
      </c>
    </row>
    <row r="68" spans="1:12" x14ac:dyDescent="0.25">
      <c r="C68" s="4" t="str">
        <f t="shared" si="47"/>
        <v>0.93 mg O₃ / mg C</v>
      </c>
      <c r="E68">
        <f t="shared" si="48"/>
        <v>140</v>
      </c>
      <c r="F68">
        <f t="shared" si="49"/>
        <v>144</v>
      </c>
      <c r="G68">
        <f t="shared" si="50"/>
        <v>123</v>
      </c>
      <c r="H68">
        <f t="shared" si="51"/>
        <v>128</v>
      </c>
      <c r="I68" t="str">
        <f t="shared" si="52"/>
        <v>&lt;10.0</v>
      </c>
    </row>
    <row r="69" spans="1:12" x14ac:dyDescent="0.25">
      <c r="C69" s="4"/>
    </row>
    <row r="70" spans="1:12" x14ac:dyDescent="0.25">
      <c r="A70" t="str">
        <f>M2</f>
        <v>LMW acids (µg / L)</v>
      </c>
      <c r="E70" t="str">
        <f>E27</f>
        <v>&lt; 0.45 µm (Filter)</v>
      </c>
      <c r="F70" t="str">
        <f t="shared" ref="F70:H70" si="53">F27</f>
        <v>&gt; 100 kDa (F1)</v>
      </c>
      <c r="G70" t="str">
        <f t="shared" si="53"/>
        <v>11 - 100 kDa (F2)</v>
      </c>
      <c r="H70" t="str">
        <f t="shared" si="53"/>
        <v>1.1 - 11 kDa (F3)</v>
      </c>
      <c r="I70" t="str">
        <f t="shared" ref="I70" si="54">I27</f>
        <v>&lt; 1.1 kDa (F4)</v>
      </c>
    </row>
    <row r="71" spans="1:12" x14ac:dyDescent="0.25">
      <c r="A71" t="s">
        <v>70</v>
      </c>
      <c r="C71" s="4" t="str">
        <f>C34</f>
        <v>0 mg O₃ / mg C</v>
      </c>
      <c r="E71">
        <f>M4</f>
        <v>85.9</v>
      </c>
      <c r="F71">
        <f>M8</f>
        <v>84.3</v>
      </c>
      <c r="G71">
        <f>M12</f>
        <v>94.2</v>
      </c>
      <c r="H71">
        <f>M16</f>
        <v>81.400000000000006</v>
      </c>
      <c r="I71">
        <f>M20</f>
        <v>63.9</v>
      </c>
    </row>
    <row r="72" spans="1:12" x14ac:dyDescent="0.25">
      <c r="C72" s="4" t="str">
        <f t="shared" ref="C72:C74" si="55">C35</f>
        <v>0.14 mg O₃ / mg C</v>
      </c>
      <c r="E72">
        <f t="shared" ref="E72:E74" si="56">M5</f>
        <v>83.5</v>
      </c>
      <c r="F72">
        <f t="shared" ref="F72:F74" si="57">M9</f>
        <v>75.8</v>
      </c>
      <c r="G72">
        <f t="shared" ref="G72:G74" si="58">M13</f>
        <v>77.3</v>
      </c>
      <c r="H72">
        <f t="shared" ref="H72:H74" si="59">M17</f>
        <v>74.400000000000006</v>
      </c>
      <c r="I72">
        <f t="shared" ref="I72:I74" si="60">M21</f>
        <v>185</v>
      </c>
    </row>
    <row r="73" spans="1:12" x14ac:dyDescent="0.25">
      <c r="C73" s="4" t="str">
        <f t="shared" si="55"/>
        <v>0.45 mg O₃ / mg C</v>
      </c>
      <c r="E73">
        <f t="shared" si="56"/>
        <v>85.2</v>
      </c>
      <c r="F73">
        <f t="shared" si="57"/>
        <v>72.8</v>
      </c>
      <c r="G73">
        <f t="shared" si="58"/>
        <v>85</v>
      </c>
      <c r="H73">
        <f t="shared" si="59"/>
        <v>74.8</v>
      </c>
      <c r="I73">
        <f t="shared" si="60"/>
        <v>104</v>
      </c>
    </row>
    <row r="74" spans="1:12" x14ac:dyDescent="0.25">
      <c r="C74" s="4" t="str">
        <f t="shared" si="55"/>
        <v>0.93 mg O₃ / mg C</v>
      </c>
      <c r="E74">
        <f t="shared" si="56"/>
        <v>73.599999999999994</v>
      </c>
      <c r="F74">
        <f t="shared" si="57"/>
        <v>96.4</v>
      </c>
      <c r="G74">
        <f t="shared" si="58"/>
        <v>88.4</v>
      </c>
      <c r="H74">
        <f t="shared" si="59"/>
        <v>83.4</v>
      </c>
      <c r="I74">
        <f t="shared" si="60"/>
        <v>115</v>
      </c>
    </row>
    <row r="75" spans="1:12" x14ac:dyDescent="0.25">
      <c r="C75" s="4"/>
    </row>
    <row r="76" spans="1:12" x14ac:dyDescent="0.25">
      <c r="A76" t="str">
        <f>N2</f>
        <v>LMW neutrals (µg / L)</v>
      </c>
      <c r="E76" t="str">
        <f>E27</f>
        <v>&lt; 0.45 µm (Filter)</v>
      </c>
      <c r="F76" t="str">
        <f t="shared" ref="F76:H76" si="61">F27</f>
        <v>&gt; 100 kDa (F1)</v>
      </c>
      <c r="G76" t="str">
        <f t="shared" si="61"/>
        <v>11 - 100 kDa (F2)</v>
      </c>
      <c r="H76" t="str">
        <f t="shared" si="61"/>
        <v>1.1 - 11 kDa (F3)</v>
      </c>
      <c r="I76" t="str">
        <f t="shared" ref="I76" si="62">I27</f>
        <v>&lt; 1.1 kDa (F4)</v>
      </c>
    </row>
    <row r="77" spans="1:12" x14ac:dyDescent="0.25">
      <c r="A77" t="s">
        <v>71</v>
      </c>
      <c r="C77" s="4" t="str">
        <f>C28</f>
        <v>0 mg O₃ / mg C</v>
      </c>
      <c r="E77">
        <f>N4</f>
        <v>799</v>
      </c>
      <c r="F77">
        <f>N8</f>
        <v>588</v>
      </c>
      <c r="G77">
        <f>N12</f>
        <v>601</v>
      </c>
      <c r="H77">
        <f>N16</f>
        <v>630</v>
      </c>
      <c r="I77">
        <f>N20</f>
        <v>2560</v>
      </c>
      <c r="K77">
        <f>AVERAGE(E77:H77)</f>
        <v>654.5</v>
      </c>
      <c r="L77">
        <f>_xlfn.STDEV.S(E77:H77)</f>
        <v>97.920035403043713</v>
      </c>
    </row>
    <row r="78" spans="1:12" x14ac:dyDescent="0.25">
      <c r="C78" s="4" t="str">
        <f t="shared" ref="C78:C80" si="63">C29</f>
        <v>0.14 mg O₃ / mg C</v>
      </c>
      <c r="E78">
        <f t="shared" ref="E78:E79" si="64">N5</f>
        <v>558</v>
      </c>
      <c r="F78">
        <f t="shared" ref="F78:F79" si="65">N9</f>
        <v>438</v>
      </c>
      <c r="G78">
        <f t="shared" ref="G78:G79" si="66">N13</f>
        <v>551</v>
      </c>
      <c r="H78">
        <f t="shared" ref="H78:H79" si="67">N17</f>
        <v>599</v>
      </c>
      <c r="I78">
        <f t="shared" ref="I78:I79" si="68">N21</f>
        <v>2640</v>
      </c>
    </row>
    <row r="79" spans="1:12" x14ac:dyDescent="0.25">
      <c r="C79" s="4" t="str">
        <f t="shared" si="63"/>
        <v>0.45 mg O₃ / mg C</v>
      </c>
      <c r="E79">
        <f t="shared" si="64"/>
        <v>456</v>
      </c>
      <c r="F79">
        <f t="shared" si="65"/>
        <v>523</v>
      </c>
      <c r="G79">
        <f t="shared" si="66"/>
        <v>526</v>
      </c>
      <c r="H79">
        <f t="shared" si="67"/>
        <v>583</v>
      </c>
      <c r="I79">
        <f t="shared" si="68"/>
        <v>2560</v>
      </c>
    </row>
    <row r="80" spans="1:12" x14ac:dyDescent="0.25">
      <c r="C80" s="4" t="str">
        <f t="shared" si="63"/>
        <v>0.93 mg O₃ / mg C</v>
      </c>
      <c r="E80">
        <f>N7</f>
        <v>467</v>
      </c>
      <c r="F80">
        <f>N11</f>
        <v>473</v>
      </c>
      <c r="G80">
        <f>N15</f>
        <v>586</v>
      </c>
      <c r="H80">
        <f>N19</f>
        <v>571</v>
      </c>
      <c r="I80">
        <f>N23</f>
        <v>3510</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E29"/>
  <sheetViews>
    <sheetView workbookViewId="0">
      <selection activeCell="D13" sqref="D13:E13"/>
    </sheetView>
  </sheetViews>
  <sheetFormatPr defaultRowHeight="15" x14ac:dyDescent="0.25"/>
  <sheetData>
    <row r="3" spans="2:5" x14ac:dyDescent="0.25">
      <c r="D3" t="s">
        <v>36</v>
      </c>
      <c r="E3" t="s">
        <v>37</v>
      </c>
    </row>
    <row r="4" spans="2:5" x14ac:dyDescent="0.25">
      <c r="D4" t="s">
        <v>38</v>
      </c>
      <c r="E4" t="s">
        <v>38</v>
      </c>
    </row>
    <row r="5" spans="2:5" x14ac:dyDescent="0.25">
      <c r="B5" t="s">
        <v>2</v>
      </c>
      <c r="C5" t="s">
        <v>3</v>
      </c>
      <c r="D5">
        <v>13.6</v>
      </c>
      <c r="E5">
        <v>15.5</v>
      </c>
    </row>
    <row r="6" spans="2:5" x14ac:dyDescent="0.25">
      <c r="C6" t="s">
        <v>4</v>
      </c>
      <c r="D6">
        <v>14.2</v>
      </c>
      <c r="E6">
        <v>13.8</v>
      </c>
    </row>
    <row r="7" spans="2:5" x14ac:dyDescent="0.25">
      <c r="C7" t="s">
        <v>5</v>
      </c>
      <c r="D7">
        <v>15.7</v>
      </c>
      <c r="E7">
        <v>13.7</v>
      </c>
    </row>
    <row r="8" spans="2:5" x14ac:dyDescent="0.25">
      <c r="C8" t="s">
        <v>6</v>
      </c>
      <c r="D8">
        <v>14.9</v>
      </c>
      <c r="E8">
        <v>16.399999999999999</v>
      </c>
    </row>
    <row r="9" spans="2:5" x14ac:dyDescent="0.25">
      <c r="B9" t="s">
        <v>7</v>
      </c>
      <c r="C9" t="s">
        <v>8</v>
      </c>
      <c r="D9">
        <v>27.8</v>
      </c>
      <c r="E9">
        <v>11.2</v>
      </c>
    </row>
    <row r="10" spans="2:5" x14ac:dyDescent="0.25">
      <c r="C10" t="s">
        <v>9</v>
      </c>
      <c r="D10">
        <v>13.5</v>
      </c>
    </row>
    <row r="11" spans="2:5" x14ac:dyDescent="0.25">
      <c r="C11" t="s">
        <v>10</v>
      </c>
      <c r="D11">
        <v>14.8</v>
      </c>
      <c r="E11">
        <v>14.2</v>
      </c>
    </row>
    <row r="12" spans="2:5" x14ac:dyDescent="0.25">
      <c r="C12" t="s">
        <v>11</v>
      </c>
      <c r="D12">
        <v>12.2</v>
      </c>
    </row>
    <row r="13" spans="2:5" x14ac:dyDescent="0.25">
      <c r="C13" t="s">
        <v>12</v>
      </c>
      <c r="D13">
        <v>29.7</v>
      </c>
      <c r="E13">
        <v>42</v>
      </c>
    </row>
    <row r="14" spans="2:5" x14ac:dyDescent="0.25">
      <c r="B14" t="s">
        <v>13</v>
      </c>
      <c r="C14" t="s">
        <v>14</v>
      </c>
      <c r="D14">
        <v>12.6</v>
      </c>
    </row>
    <row r="15" spans="2:5" x14ac:dyDescent="0.25">
      <c r="C15" t="s">
        <v>15</v>
      </c>
      <c r="D15">
        <v>12.6</v>
      </c>
    </row>
    <row r="16" spans="2:5" x14ac:dyDescent="0.25">
      <c r="C16" t="s">
        <v>16</v>
      </c>
      <c r="D16">
        <v>11.6</v>
      </c>
    </row>
    <row r="17" spans="2:5" x14ac:dyDescent="0.25">
      <c r="C17" t="s">
        <v>17</v>
      </c>
      <c r="D17">
        <v>10.9</v>
      </c>
    </row>
    <row r="18" spans="2:5" x14ac:dyDescent="0.25">
      <c r="B18" t="s">
        <v>18</v>
      </c>
      <c r="C18" t="s">
        <v>19</v>
      </c>
      <c r="D18">
        <v>14.6</v>
      </c>
    </row>
    <row r="19" spans="2:5" x14ac:dyDescent="0.25">
      <c r="C19" t="s">
        <v>20</v>
      </c>
      <c r="D19">
        <v>13.3</v>
      </c>
    </row>
    <row r="20" spans="2:5" x14ac:dyDescent="0.25">
      <c r="C20" t="s">
        <v>21</v>
      </c>
      <c r="D20">
        <v>11.6</v>
      </c>
    </row>
    <row r="21" spans="2:5" x14ac:dyDescent="0.25">
      <c r="C21" t="s">
        <v>22</v>
      </c>
      <c r="D21">
        <v>11</v>
      </c>
    </row>
    <row r="22" spans="2:5" x14ac:dyDescent="0.25">
      <c r="B22" t="s">
        <v>23</v>
      </c>
      <c r="C22" t="s">
        <v>24</v>
      </c>
      <c r="D22">
        <v>12.1</v>
      </c>
    </row>
    <row r="23" spans="2:5" x14ac:dyDescent="0.25">
      <c r="C23" t="s">
        <v>25</v>
      </c>
      <c r="D23">
        <v>11.2</v>
      </c>
    </row>
    <row r="24" spans="2:5" x14ac:dyDescent="0.25">
      <c r="C24" t="s">
        <v>26</v>
      </c>
      <c r="D24">
        <v>11.9</v>
      </c>
      <c r="E24">
        <v>12.2</v>
      </c>
    </row>
    <row r="25" spans="2:5" x14ac:dyDescent="0.25">
      <c r="C25" t="s">
        <v>27</v>
      </c>
      <c r="D25">
        <v>11.1</v>
      </c>
    </row>
    <row r="26" spans="2:5" x14ac:dyDescent="0.25">
      <c r="B26" t="s">
        <v>28</v>
      </c>
      <c r="C26" t="s">
        <v>29</v>
      </c>
      <c r="D26">
        <v>13.8</v>
      </c>
      <c r="E26">
        <v>16.5</v>
      </c>
    </row>
    <row r="27" spans="2:5" x14ac:dyDescent="0.25">
      <c r="C27" t="s">
        <v>30</v>
      </c>
      <c r="D27">
        <v>14.3</v>
      </c>
      <c r="E27">
        <v>15.2</v>
      </c>
    </row>
    <row r="28" spans="2:5" x14ac:dyDescent="0.25">
      <c r="C28" t="s">
        <v>31</v>
      </c>
      <c r="D28">
        <v>13.1</v>
      </c>
      <c r="E28">
        <v>13.7</v>
      </c>
    </row>
    <row r="29" spans="2:5" x14ac:dyDescent="0.25">
      <c r="C29" t="s">
        <v>32</v>
      </c>
      <c r="D29">
        <v>13.2</v>
      </c>
      <c r="E29">
        <v>12.9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F28"/>
  <sheetViews>
    <sheetView workbookViewId="0">
      <selection activeCell="D3" sqref="D3"/>
    </sheetView>
  </sheetViews>
  <sheetFormatPr defaultRowHeight="15" x14ac:dyDescent="0.25"/>
  <sheetData>
    <row r="3" spans="2:6" x14ac:dyDescent="0.25">
      <c r="D3" t="s">
        <v>33</v>
      </c>
      <c r="E3" t="s">
        <v>34</v>
      </c>
    </row>
    <row r="4" spans="2:6" x14ac:dyDescent="0.25">
      <c r="B4" t="s">
        <v>2</v>
      </c>
      <c r="C4" t="s">
        <v>3</v>
      </c>
      <c r="D4">
        <v>5.8999999999999997E-2</v>
      </c>
      <c r="E4">
        <v>0.19500000000000001</v>
      </c>
    </row>
    <row r="5" spans="2:6" x14ac:dyDescent="0.25">
      <c r="C5" t="s">
        <v>4</v>
      </c>
      <c r="D5">
        <v>3.5999999999999997E-2</v>
      </c>
      <c r="E5">
        <v>0.11799999999999999</v>
      </c>
    </row>
    <row r="6" spans="2:6" x14ac:dyDescent="0.25">
      <c r="C6" t="s">
        <v>5</v>
      </c>
      <c r="D6">
        <v>1.0999999999999999E-2</v>
      </c>
      <c r="E6">
        <v>3.6999999999999998E-2</v>
      </c>
      <c r="F6" t="s">
        <v>35</v>
      </c>
    </row>
    <row r="7" spans="2:6" x14ac:dyDescent="0.25">
      <c r="C7" t="s">
        <v>6</v>
      </c>
      <c r="D7">
        <v>5.0000000000000001E-3</v>
      </c>
      <c r="E7">
        <v>1.7000000000000001E-2</v>
      </c>
      <c r="F7" t="s">
        <v>35</v>
      </c>
    </row>
    <row r="8" spans="2:6" x14ac:dyDescent="0.25">
      <c r="B8" t="s">
        <v>7</v>
      </c>
      <c r="C8" t="s">
        <v>8</v>
      </c>
      <c r="D8">
        <v>3.5000000000000003E-2</v>
      </c>
      <c r="E8">
        <v>0.114</v>
      </c>
    </row>
    <row r="9" spans="2:6" x14ac:dyDescent="0.25">
      <c r="C9" t="s">
        <v>9</v>
      </c>
      <c r="D9">
        <v>4.2999999999999997E-2</v>
      </c>
      <c r="E9">
        <v>0.14099999999999999</v>
      </c>
    </row>
    <row r="10" spans="2:6" x14ac:dyDescent="0.25">
      <c r="C10" t="s">
        <v>10</v>
      </c>
      <c r="D10">
        <v>3.5000000000000003E-2</v>
      </c>
      <c r="E10">
        <v>0.11600000000000001</v>
      </c>
    </row>
    <row r="11" spans="2:6" x14ac:dyDescent="0.25">
      <c r="C11" t="s">
        <v>11</v>
      </c>
      <c r="D11">
        <v>1.2E-2</v>
      </c>
      <c r="E11">
        <v>3.9E-2</v>
      </c>
      <c r="F11" t="s">
        <v>35</v>
      </c>
    </row>
    <row r="12" spans="2:6" x14ac:dyDescent="0.25">
      <c r="C12" t="s">
        <v>12</v>
      </c>
      <c r="D12">
        <v>5.0000000000000001E-3</v>
      </c>
      <c r="E12">
        <v>1.7000000000000001E-2</v>
      </c>
      <c r="F12" t="s">
        <v>35</v>
      </c>
    </row>
    <row r="13" spans="2:6" x14ac:dyDescent="0.25">
      <c r="B13" t="s">
        <v>13</v>
      </c>
      <c r="C13" t="s">
        <v>14</v>
      </c>
      <c r="D13">
        <v>3.4000000000000002E-2</v>
      </c>
      <c r="E13">
        <v>0.111</v>
      </c>
    </row>
    <row r="14" spans="2:6" x14ac:dyDescent="0.25">
      <c r="C14" t="s">
        <v>15</v>
      </c>
      <c r="D14">
        <v>2.3E-2</v>
      </c>
      <c r="E14">
        <v>7.5999999999999998E-2</v>
      </c>
    </row>
    <row r="15" spans="2:6" x14ac:dyDescent="0.25">
      <c r="C15" t="s">
        <v>16</v>
      </c>
      <c r="D15">
        <v>6.0000000000000001E-3</v>
      </c>
      <c r="E15">
        <v>1.9E-2</v>
      </c>
      <c r="F15" t="s">
        <v>35</v>
      </c>
    </row>
    <row r="16" spans="2:6" x14ac:dyDescent="0.25">
      <c r="C16" t="s">
        <v>17</v>
      </c>
      <c r="D16">
        <v>2E-3</v>
      </c>
      <c r="E16">
        <v>7.0000000000000001E-3</v>
      </c>
      <c r="F16" t="s">
        <v>35</v>
      </c>
    </row>
    <row r="17" spans="2:6" x14ac:dyDescent="0.25">
      <c r="B17" t="s">
        <v>18</v>
      </c>
      <c r="C17" t="s">
        <v>19</v>
      </c>
      <c r="D17">
        <v>3.5999999999999997E-2</v>
      </c>
      <c r="E17">
        <v>0.11899999999999999</v>
      </c>
    </row>
    <row r="18" spans="2:6" x14ac:dyDescent="0.25">
      <c r="C18" t="s">
        <v>20</v>
      </c>
      <c r="D18">
        <v>2.5999999999999999E-2</v>
      </c>
      <c r="E18">
        <v>8.5000000000000006E-2</v>
      </c>
    </row>
    <row r="19" spans="2:6" x14ac:dyDescent="0.25">
      <c r="C19" t="s">
        <v>21</v>
      </c>
      <c r="D19">
        <v>6.0000000000000001E-3</v>
      </c>
      <c r="E19">
        <v>2.1000000000000001E-2</v>
      </c>
      <c r="F19" t="s">
        <v>35</v>
      </c>
    </row>
    <row r="20" spans="2:6" x14ac:dyDescent="0.25">
      <c r="C20" t="s">
        <v>22</v>
      </c>
      <c r="D20">
        <v>5.0000000000000001E-3</v>
      </c>
      <c r="E20">
        <v>1.4999999999999999E-2</v>
      </c>
      <c r="F20" t="s">
        <v>35</v>
      </c>
    </row>
    <row r="21" spans="2:6" x14ac:dyDescent="0.25">
      <c r="B21" t="s">
        <v>23</v>
      </c>
      <c r="C21" t="s">
        <v>24</v>
      </c>
      <c r="D21">
        <v>3.5000000000000003E-2</v>
      </c>
      <c r="E21">
        <v>0.11600000000000001</v>
      </c>
    </row>
    <row r="22" spans="2:6" x14ac:dyDescent="0.25">
      <c r="C22" t="s">
        <v>25</v>
      </c>
      <c r="D22">
        <v>2.5000000000000001E-2</v>
      </c>
      <c r="E22">
        <v>8.2000000000000003E-2</v>
      </c>
    </row>
    <row r="23" spans="2:6" x14ac:dyDescent="0.25">
      <c r="C23" t="s">
        <v>26</v>
      </c>
      <c r="D23">
        <v>5.0000000000000001E-3</v>
      </c>
      <c r="E23">
        <v>1.7000000000000001E-2</v>
      </c>
      <c r="F23" t="s">
        <v>35</v>
      </c>
    </row>
    <row r="24" spans="2:6" x14ac:dyDescent="0.25">
      <c r="C24" t="s">
        <v>27</v>
      </c>
      <c r="D24">
        <v>3.0000000000000001E-3</v>
      </c>
      <c r="E24">
        <v>1.0999999999999999E-2</v>
      </c>
      <c r="F24" t="s">
        <v>35</v>
      </c>
    </row>
    <row r="25" spans="2:6" x14ac:dyDescent="0.25">
      <c r="B25" t="s">
        <v>28</v>
      </c>
      <c r="C25" t="s">
        <v>29</v>
      </c>
      <c r="D25">
        <v>4.0000000000000001E-3</v>
      </c>
      <c r="E25">
        <v>1.4E-2</v>
      </c>
      <c r="F25" t="s">
        <v>35</v>
      </c>
    </row>
    <row r="26" spans="2:6" x14ac:dyDescent="0.25">
      <c r="C26" t="s">
        <v>30</v>
      </c>
      <c r="D26">
        <v>4.0000000000000001E-3</v>
      </c>
      <c r="E26">
        <v>1.4E-2</v>
      </c>
      <c r="F26" t="s">
        <v>35</v>
      </c>
    </row>
    <row r="27" spans="2:6" x14ac:dyDescent="0.25">
      <c r="C27" t="s">
        <v>31</v>
      </c>
      <c r="D27">
        <v>4.0000000000000001E-3</v>
      </c>
      <c r="E27">
        <v>1.2E-2</v>
      </c>
      <c r="F27" t="s">
        <v>35</v>
      </c>
    </row>
    <row r="28" spans="2:6" x14ac:dyDescent="0.25">
      <c r="C28" t="s">
        <v>32</v>
      </c>
      <c r="D28">
        <v>3.0000000000000001E-3</v>
      </c>
      <c r="E28">
        <v>8.9999999999999993E-3</v>
      </c>
      <c r="F28" t="s">
        <v>35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4:D29"/>
  <sheetViews>
    <sheetView workbookViewId="0">
      <selection activeCell="G21" sqref="G21"/>
    </sheetView>
  </sheetViews>
  <sheetFormatPr defaultRowHeight="15" x14ac:dyDescent="0.25"/>
  <sheetData>
    <row r="4" spans="2:4" x14ac:dyDescent="0.25">
      <c r="D4" t="s">
        <v>1</v>
      </c>
    </row>
    <row r="5" spans="2:4" x14ac:dyDescent="0.25">
      <c r="B5" t="s">
        <v>2</v>
      </c>
      <c r="C5" t="s">
        <v>3</v>
      </c>
      <c r="D5">
        <v>7.77</v>
      </c>
    </row>
    <row r="6" spans="2:4" x14ac:dyDescent="0.25">
      <c r="C6" t="s">
        <v>4</v>
      </c>
      <c r="D6">
        <v>7.85</v>
      </c>
    </row>
    <row r="7" spans="2:4" x14ac:dyDescent="0.25">
      <c r="C7" t="s">
        <v>5</v>
      </c>
      <c r="D7">
        <v>7.7</v>
      </c>
    </row>
    <row r="8" spans="2:4" x14ac:dyDescent="0.25">
      <c r="C8" t="s">
        <v>6</v>
      </c>
      <c r="D8">
        <v>7.39</v>
      </c>
    </row>
    <row r="9" spans="2:4" x14ac:dyDescent="0.25">
      <c r="B9" t="s">
        <v>7</v>
      </c>
      <c r="C9" t="s">
        <v>8</v>
      </c>
      <c r="D9">
        <v>7.95</v>
      </c>
    </row>
    <row r="10" spans="2:4" x14ac:dyDescent="0.25">
      <c r="C10" t="s">
        <v>9</v>
      </c>
      <c r="D10">
        <v>7.91</v>
      </c>
    </row>
    <row r="11" spans="2:4" x14ac:dyDescent="0.25">
      <c r="C11" t="s">
        <v>10</v>
      </c>
      <c r="D11">
        <v>7.94</v>
      </c>
    </row>
    <row r="12" spans="2:4" x14ac:dyDescent="0.25">
      <c r="C12" t="s">
        <v>11</v>
      </c>
      <c r="D12">
        <v>7.74</v>
      </c>
    </row>
    <row r="13" spans="2:4" x14ac:dyDescent="0.25">
      <c r="C13" t="s">
        <v>12</v>
      </c>
      <c r="D13">
        <v>7.58</v>
      </c>
    </row>
    <row r="14" spans="2:4" x14ac:dyDescent="0.25">
      <c r="B14" t="s">
        <v>13</v>
      </c>
      <c r="C14" t="s">
        <v>14</v>
      </c>
      <c r="D14">
        <v>7.87</v>
      </c>
    </row>
    <row r="15" spans="2:4" x14ac:dyDescent="0.25">
      <c r="C15" t="s">
        <v>15</v>
      </c>
      <c r="D15">
        <v>7.89</v>
      </c>
    </row>
    <row r="16" spans="2:4" x14ac:dyDescent="0.25">
      <c r="C16" t="s">
        <v>16</v>
      </c>
      <c r="D16">
        <v>7.8</v>
      </c>
    </row>
    <row r="17" spans="2:4" x14ac:dyDescent="0.25">
      <c r="C17" t="s">
        <v>17</v>
      </c>
      <c r="D17">
        <v>7.55</v>
      </c>
    </row>
    <row r="18" spans="2:4" x14ac:dyDescent="0.25">
      <c r="B18" t="s">
        <v>18</v>
      </c>
      <c r="C18" t="s">
        <v>19</v>
      </c>
      <c r="D18">
        <v>7.84</v>
      </c>
    </row>
    <row r="19" spans="2:4" x14ac:dyDescent="0.25">
      <c r="C19" t="s">
        <v>20</v>
      </c>
      <c r="D19">
        <v>7.86</v>
      </c>
    </row>
    <row r="20" spans="2:4" x14ac:dyDescent="0.25">
      <c r="C20" t="s">
        <v>21</v>
      </c>
      <c r="D20">
        <v>7.77</v>
      </c>
    </row>
    <row r="21" spans="2:4" x14ac:dyDescent="0.25">
      <c r="C21" t="s">
        <v>22</v>
      </c>
      <c r="D21">
        <v>7.65</v>
      </c>
    </row>
    <row r="22" spans="2:4" x14ac:dyDescent="0.25">
      <c r="B22" t="s">
        <v>23</v>
      </c>
      <c r="C22" t="s">
        <v>24</v>
      </c>
      <c r="D22">
        <v>7.67</v>
      </c>
    </row>
    <row r="23" spans="2:4" x14ac:dyDescent="0.25">
      <c r="C23" t="s">
        <v>25</v>
      </c>
      <c r="D23">
        <v>7.83</v>
      </c>
    </row>
    <row r="24" spans="2:4" x14ac:dyDescent="0.25">
      <c r="C24" t="s">
        <v>26</v>
      </c>
      <c r="D24">
        <v>7.71</v>
      </c>
    </row>
    <row r="25" spans="2:4" x14ac:dyDescent="0.25">
      <c r="C25" t="s">
        <v>27</v>
      </c>
      <c r="D25">
        <v>7.62</v>
      </c>
    </row>
    <row r="26" spans="2:4" x14ac:dyDescent="0.25">
      <c r="B26" t="s">
        <v>28</v>
      </c>
      <c r="C26" t="s">
        <v>29</v>
      </c>
      <c r="D26">
        <v>6.66</v>
      </c>
    </row>
    <row r="27" spans="2:4" x14ac:dyDescent="0.25">
      <c r="C27" t="s">
        <v>30</v>
      </c>
      <c r="D27">
        <v>6.84</v>
      </c>
    </row>
    <row r="28" spans="2:4" x14ac:dyDescent="0.25">
      <c r="C28" t="s">
        <v>31</v>
      </c>
      <c r="D28">
        <v>6.8</v>
      </c>
    </row>
    <row r="29" spans="2:4" x14ac:dyDescent="0.25">
      <c r="C29" t="s">
        <v>32</v>
      </c>
      <c r="D29">
        <v>6.61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4DD241D738BD4BA2102D37CEB11C93" ma:contentTypeVersion="13" ma:contentTypeDescription="Een nieuw document maken." ma:contentTypeScope="" ma:versionID="70003174ceb479f0521c8e5af7f70e5e">
  <xsd:schema xmlns:xsd="http://www.w3.org/2001/XMLSchema" xmlns:xs="http://www.w3.org/2001/XMLSchema" xmlns:p="http://schemas.microsoft.com/office/2006/metadata/properties" xmlns:ns3="9ea7f817-33e9-4fea-acd2-33debfcd90f3" xmlns:ns4="330a8316-e852-4e1c-87a8-cb78928097c8" targetNamespace="http://schemas.microsoft.com/office/2006/metadata/properties" ma:root="true" ma:fieldsID="9043cfa5e81071acfd1d4bebd6535647" ns3:_="" ns4:_="">
    <xsd:import namespace="9ea7f817-33e9-4fea-acd2-33debfcd90f3"/>
    <xsd:import namespace="330a8316-e852-4e1c-87a8-cb78928097c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DateTaken" minOccurs="0"/>
                <xsd:element ref="ns3:MediaServiceLocatio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ea7f817-33e9-4fea-acd2-33debfcd9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0a8316-e852-4e1c-87a8-cb78928097c8"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element name="SharingHintHash" ma:index="20" nillable="true" ma:displayName="Hint-hash dele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DB3E7EB-8303-453B-83B9-EC0AEB5AD0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ea7f817-33e9-4fea-acd2-33debfcd90f3"/>
    <ds:schemaRef ds:uri="330a8316-e852-4e1c-87a8-cb78928097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DA13C1-4A96-45F9-B97B-9EC443BA065C}">
  <ds:schemaRefs>
    <ds:schemaRef ds:uri="http://schemas.microsoft.com/sharepoint/v3/contenttype/forms"/>
  </ds:schemaRefs>
</ds:datastoreItem>
</file>

<file path=customXml/itemProps3.xml><?xml version="1.0" encoding="utf-8"?>
<ds:datastoreItem xmlns:ds="http://schemas.openxmlformats.org/officeDocument/2006/customXml" ds:itemID="{D5C56698-900D-4DFA-9B07-41A749FE6CE8}">
  <ds:schemaRefs>
    <ds:schemaRef ds:uri="http://purl.org/dc/dcmitype/"/>
    <ds:schemaRef ds:uri="http://schemas.microsoft.com/office/infopath/2007/PartnerControls"/>
    <ds:schemaRef ds:uri="http://schemas.microsoft.com/office/2006/metadata/properties"/>
    <ds:schemaRef ds:uri="http://purl.org/dc/terms/"/>
    <ds:schemaRef ds:uri="http://purl.org/dc/elements/1.1/"/>
    <ds:schemaRef ds:uri="http://schemas.microsoft.com/office/2006/documentManagement/types"/>
    <ds:schemaRef ds:uri="http://schemas.openxmlformats.org/package/2006/metadata/core-properties"/>
    <ds:schemaRef ds:uri="330a8316-e852-4e1c-87a8-cb78928097c8"/>
    <ds:schemaRef ds:uri="9ea7f817-33e9-4fea-acd2-33debfcd90f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Graphs</vt:lpstr>
      <vt:lpstr>UV254</vt:lpstr>
      <vt:lpstr>TOC (LCOCD)</vt:lpstr>
      <vt:lpstr>COD</vt:lpstr>
      <vt:lpstr>NO2</vt:lpstr>
      <vt:lpstr>pH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2020-07-13T18:47:24Z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0x010100114DD241D738BD4BA2102D37CEB11C93</vt:lpwstr>
  </property>
</Properties>
</file>