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cottkeene/Dropbox/13_Solution_Dedoping_of_PEDOT/2019-09-22_Remeasure_OECTs_gold_contact_1mmx1mm/"/>
    </mc:Choice>
  </mc:AlternateContent>
  <xr:revisionPtr revIDLastSave="0" documentId="13_ncr:1_{6F1F3850-596E-E24B-9BBB-953D00D09DBC}" xr6:coauthVersionLast="45" xr6:coauthVersionMax="45" xr10:uidLastSave="{00000000-0000-0000-0000-000000000000}"/>
  <bookViews>
    <workbookView xWindow="200" yWindow="460" windowWidth="28040" windowHeight="16480" xr2:uid="{2638388B-3872-3F4F-91C3-72BE01BE09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Q2" i="1"/>
  <c r="P2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H2" i="1"/>
  <c r="G2" i="1"/>
</calcChain>
</file>

<file path=xl/sharedStrings.xml><?xml version="1.0" encoding="utf-8"?>
<sst xmlns="http://schemas.openxmlformats.org/spreadsheetml/2006/main" count="45" uniqueCount="25">
  <si>
    <t>PEDOT:PSS</t>
  </si>
  <si>
    <t>5% DETA</t>
  </si>
  <si>
    <t>10% DETA</t>
  </si>
  <si>
    <t>20% DETA</t>
  </si>
  <si>
    <t>50% DETA</t>
  </si>
  <si>
    <t>100% DETA</t>
  </si>
  <si>
    <t>5% DEMTA</t>
  </si>
  <si>
    <t>10% DEMTA</t>
  </si>
  <si>
    <t>20% DEMTA</t>
  </si>
  <si>
    <t>50% DEMTA</t>
  </si>
  <si>
    <t>100% DEMTA</t>
  </si>
  <si>
    <t>5% TAEA</t>
  </si>
  <si>
    <t>10% TAEA</t>
  </si>
  <si>
    <t>20% TAEA</t>
  </si>
  <si>
    <t>50% TAEA</t>
  </si>
  <si>
    <t>100% TAEA</t>
  </si>
  <si>
    <t>avg</t>
  </si>
  <si>
    <t>std dev</t>
  </si>
  <si>
    <t>Current (0 V)</t>
  </si>
  <si>
    <t xml:space="preserve">Vd = </t>
  </si>
  <si>
    <t>conductivity</t>
  </si>
  <si>
    <t>err</t>
  </si>
  <si>
    <t>conductance</t>
  </si>
  <si>
    <t>W =</t>
  </si>
  <si>
    <t>L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</si>
</sst>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4E3FF-CF8D-7E4E-9F60-CC384B5408F6}">
  <dimension ref="A1:W20"/>
  <sheetViews>
    <sheetView tabSelected="1" topLeftCell="G1" workbookViewId="0">
      <selection activeCell="V13" sqref="V13:W17"/>
    </sheetView>
  </sheetViews>
  <sheetFormatPr baseColWidth="10" defaultRowHeight="16" x14ac:dyDescent="0.2"/>
  <cols>
    <col min="1" max="1" width="12.5" customWidth="1"/>
    <col min="10" max="10" width="12.5" customWidth="1"/>
    <col min="11" max="16" width="13" bestFit="1" customWidth="1"/>
    <col min="17" max="17" width="12.1640625" bestFit="1" customWidth="1"/>
    <col min="18" max="18" width="6.1640625" customWidth="1"/>
    <col min="19" max="19" width="12.33203125" bestFit="1" customWidth="1"/>
    <col min="21" max="21" width="5.83203125" customWidth="1"/>
    <col min="22" max="23" width="12.6640625" bestFit="1" customWidth="1"/>
  </cols>
  <sheetData>
    <row r="1" spans="1:23" x14ac:dyDescent="0.2">
      <c r="B1">
        <v>1</v>
      </c>
      <c r="C1">
        <v>2</v>
      </c>
      <c r="D1">
        <v>3</v>
      </c>
      <c r="E1">
        <v>4</v>
      </c>
      <c r="F1">
        <v>5</v>
      </c>
      <c r="G1" t="s">
        <v>16</v>
      </c>
      <c r="H1" t="s">
        <v>17</v>
      </c>
      <c r="J1" t="s">
        <v>18</v>
      </c>
      <c r="K1">
        <v>1</v>
      </c>
      <c r="L1">
        <v>2</v>
      </c>
      <c r="M1">
        <v>3</v>
      </c>
      <c r="N1">
        <v>4</v>
      </c>
      <c r="O1">
        <v>5</v>
      </c>
      <c r="P1" t="s">
        <v>16</v>
      </c>
      <c r="Q1" t="s">
        <v>17</v>
      </c>
      <c r="S1" t="s">
        <v>22</v>
      </c>
      <c r="T1" t="s">
        <v>21</v>
      </c>
      <c r="V1" t="s">
        <v>20</v>
      </c>
      <c r="W1" t="s">
        <v>21</v>
      </c>
    </row>
    <row r="2" spans="1:23" x14ac:dyDescent="0.2">
      <c r="A2" t="s">
        <v>0</v>
      </c>
      <c r="B2">
        <v>268.5</v>
      </c>
      <c r="C2">
        <v>245.1</v>
      </c>
      <c r="D2">
        <v>319</v>
      </c>
      <c r="E2">
        <v>310.10000000000002</v>
      </c>
      <c r="F2">
        <v>338.1</v>
      </c>
      <c r="G2">
        <f>AVERAGE(B2:F2)</f>
        <v>296.16000000000003</v>
      </c>
      <c r="H2">
        <f>_xlfn.STDEV.S(B2:F2)</f>
        <v>38.233336239464784</v>
      </c>
      <c r="J2" t="s">
        <v>0</v>
      </c>
      <c r="K2" s="1">
        <v>-1.16E-3</v>
      </c>
      <c r="L2" s="1">
        <v>-1.33E-3</v>
      </c>
      <c r="M2" s="1">
        <v>-1.24E-3</v>
      </c>
      <c r="N2" s="1">
        <v>-1.1800000000000001E-3</v>
      </c>
      <c r="O2" s="1">
        <v>-1.39E-3</v>
      </c>
      <c r="P2" s="1">
        <f>AVERAGE(K2:O2)</f>
        <v>-1.2599999999999998E-3</v>
      </c>
      <c r="Q2">
        <f>_xlfn.STDEV.S(K2:O2)</f>
        <v>9.8234413521942473E-5</v>
      </c>
      <c r="S2" s="1">
        <f>P2/$S$19</f>
        <v>2.0999999999999999E-3</v>
      </c>
      <c r="T2">
        <f>ABS(Q2/$S$19)</f>
        <v>1.637240225365708E-4</v>
      </c>
      <c r="V2" s="1">
        <f>S2*$V$20/($V$19*G2*0.0000001)</f>
        <v>70.907617504051856</v>
      </c>
      <c r="W2" s="1">
        <f>V2*((T2/S2)^2+(H2/G2)^2)^0.5</f>
        <v>10.693744545000648</v>
      </c>
    </row>
    <row r="3" spans="1:23" x14ac:dyDescent="0.2">
      <c r="A3" t="s">
        <v>1</v>
      </c>
      <c r="B3">
        <v>734</v>
      </c>
      <c r="C3">
        <v>695.4</v>
      </c>
      <c r="D3">
        <v>383.1</v>
      </c>
      <c r="E3">
        <v>310.7</v>
      </c>
      <c r="F3">
        <v>553</v>
      </c>
      <c r="G3">
        <f t="shared" ref="G3:G17" si="0">AVERAGE(B3:F3)</f>
        <v>535.24</v>
      </c>
      <c r="H3">
        <f t="shared" ref="H3:H17" si="1">_xlfn.STDEV.S(B3:F3)</f>
        <v>186.43830883163474</v>
      </c>
      <c r="J3" t="s">
        <v>1</v>
      </c>
      <c r="K3" s="1">
        <v>-5.4060700000000002E-5</v>
      </c>
      <c r="L3" s="1">
        <v>-4.87599E-5</v>
      </c>
      <c r="M3" s="1">
        <v>-3.1805699999999999E-5</v>
      </c>
      <c r="N3" s="1">
        <v>-1.78455E-5</v>
      </c>
      <c r="O3" s="1">
        <v>-5.58584E-5</v>
      </c>
      <c r="P3" s="1">
        <f t="shared" ref="P3:P17" si="2">AVERAGE(K3:O3)</f>
        <v>-4.1666040000000007E-5</v>
      </c>
      <c r="Q3">
        <f t="shared" ref="Q3:Q17" si="3">_xlfn.STDEV.S(K3:O3)</f>
        <v>1.63555644918786E-5</v>
      </c>
      <c r="S3" s="1">
        <f t="shared" ref="S3:S17" si="4">P3/$S$19</f>
        <v>6.944340000000002E-5</v>
      </c>
      <c r="T3">
        <f t="shared" ref="T3:T17" si="5">ABS(Q3/$S$19)</f>
        <v>2.7259274153131001E-5</v>
      </c>
      <c r="V3" s="1">
        <f t="shared" ref="V3:V17" si="6">S3*$V$20/($V$19*G3*0.0000001)</f>
        <v>1.2974254540019436</v>
      </c>
      <c r="W3" s="1">
        <f t="shared" ref="W3:W17" si="7">V3*((T3/S3)^2+(H3/G3)^2)^0.5</f>
        <v>0.68089329683295308</v>
      </c>
    </row>
    <row r="4" spans="1:23" x14ac:dyDescent="0.2">
      <c r="A4" t="s">
        <v>2</v>
      </c>
      <c r="B4">
        <v>339.4</v>
      </c>
      <c r="C4">
        <v>351.6</v>
      </c>
      <c r="D4">
        <v>368.5</v>
      </c>
      <c r="E4">
        <v>360.1</v>
      </c>
      <c r="F4">
        <v>395.3</v>
      </c>
      <c r="G4">
        <f t="shared" si="0"/>
        <v>362.97999999999996</v>
      </c>
      <c r="H4">
        <f t="shared" si="1"/>
        <v>21.028956227069386</v>
      </c>
      <c r="J4" t="s">
        <v>2</v>
      </c>
      <c r="K4" s="1">
        <v>-4.4780100000000002E-5</v>
      </c>
      <c r="L4" s="1">
        <v>-3.5122700000000002E-5</v>
      </c>
      <c r="M4" s="1">
        <v>-5.4080599999999999E-5</v>
      </c>
      <c r="N4" s="1">
        <v>-5.9281199999999997E-5</v>
      </c>
      <c r="O4" s="1">
        <v>-6.0680999999999997E-5</v>
      </c>
      <c r="P4" s="1">
        <f t="shared" si="2"/>
        <v>-5.0789119999999999E-5</v>
      </c>
      <c r="Q4">
        <f t="shared" si="3"/>
        <v>1.0751088203386668E-5</v>
      </c>
      <c r="S4" s="1">
        <f t="shared" si="4"/>
        <v>8.4648533333333341E-5</v>
      </c>
      <c r="T4">
        <f t="shared" si="5"/>
        <v>1.7918480338977781E-5</v>
      </c>
      <c r="V4" s="1">
        <f t="shared" si="6"/>
        <v>2.3320440060976737</v>
      </c>
      <c r="W4" s="1">
        <f t="shared" si="7"/>
        <v>0.51180364195021855</v>
      </c>
    </row>
    <row r="5" spans="1:23" x14ac:dyDescent="0.2">
      <c r="A5" t="s">
        <v>3</v>
      </c>
      <c r="B5">
        <v>243.3</v>
      </c>
      <c r="C5">
        <v>236</v>
      </c>
      <c r="D5">
        <v>220.1</v>
      </c>
      <c r="E5">
        <v>217.3</v>
      </c>
      <c r="F5">
        <v>226.2</v>
      </c>
      <c r="G5">
        <f t="shared" si="0"/>
        <v>228.58</v>
      </c>
      <c r="H5">
        <f t="shared" si="1"/>
        <v>10.91498969307805</v>
      </c>
      <c r="J5" t="s">
        <v>3</v>
      </c>
      <c r="K5" s="1">
        <v>-2.90664E-5</v>
      </c>
      <c r="L5" s="1">
        <v>-6.8042700000000005E-5</v>
      </c>
      <c r="M5" s="1">
        <v>-4.0613199999999999E-5</v>
      </c>
      <c r="N5" s="1">
        <v>-3.45471E-5</v>
      </c>
      <c r="O5" s="1">
        <v>-2.24839E-5</v>
      </c>
      <c r="P5" s="1">
        <f t="shared" si="2"/>
        <v>-3.8950659999999997E-5</v>
      </c>
      <c r="Q5">
        <f t="shared" si="3"/>
        <v>1.7588028257397133E-5</v>
      </c>
      <c r="S5" s="1">
        <f t="shared" si="4"/>
        <v>6.4917766666666664E-5</v>
      </c>
      <c r="T5">
        <f t="shared" si="5"/>
        <v>2.9313380428995223E-5</v>
      </c>
      <c r="V5" s="1">
        <f t="shared" si="6"/>
        <v>2.8400457899495435</v>
      </c>
      <c r="W5" s="1">
        <f t="shared" si="7"/>
        <v>1.2895630941872096</v>
      </c>
    </row>
    <row r="6" spans="1:23" x14ac:dyDescent="0.2">
      <c r="A6" t="s">
        <v>4</v>
      </c>
      <c r="B6">
        <v>258.2</v>
      </c>
      <c r="C6">
        <v>232.9</v>
      </c>
      <c r="D6">
        <v>291</v>
      </c>
      <c r="E6">
        <v>164</v>
      </c>
      <c r="F6">
        <v>267.3</v>
      </c>
      <c r="G6">
        <f t="shared" si="0"/>
        <v>242.68</v>
      </c>
      <c r="H6">
        <f t="shared" si="1"/>
        <v>48.651896160375735</v>
      </c>
      <c r="J6" t="s">
        <v>4</v>
      </c>
      <c r="K6" s="1">
        <v>-4.6043900000000001E-5</v>
      </c>
      <c r="L6" s="1">
        <v>-4.7077999999999999E-5</v>
      </c>
      <c r="M6" s="1">
        <v>-7.8900300000000001E-5</v>
      </c>
      <c r="N6" s="1">
        <v>-5.8416399999999999E-5</v>
      </c>
      <c r="O6" s="1">
        <v>-6.2391000000000006E-5</v>
      </c>
      <c r="P6" s="1">
        <f t="shared" si="2"/>
        <v>-5.8565919999999996E-5</v>
      </c>
      <c r="Q6">
        <f t="shared" si="3"/>
        <v>1.3387623893245582E-5</v>
      </c>
      <c r="S6" s="1">
        <f t="shared" si="4"/>
        <v>9.7609866666666662E-5</v>
      </c>
      <c r="T6">
        <f t="shared" si="5"/>
        <v>2.2312706488742639E-5</v>
      </c>
      <c r="V6" s="1">
        <f t="shared" si="6"/>
        <v>4.0221636173836606</v>
      </c>
      <c r="W6" s="1">
        <f t="shared" si="7"/>
        <v>1.2229292896787161</v>
      </c>
    </row>
    <row r="7" spans="1:23" x14ac:dyDescent="0.2">
      <c r="A7" t="s">
        <v>5</v>
      </c>
      <c r="B7">
        <v>232.9</v>
      </c>
      <c r="C7">
        <v>204.7</v>
      </c>
      <c r="D7">
        <v>192.1</v>
      </c>
      <c r="E7">
        <v>196.8</v>
      </c>
      <c r="F7">
        <v>204</v>
      </c>
      <c r="G7">
        <f t="shared" si="0"/>
        <v>206.1</v>
      </c>
      <c r="H7">
        <f t="shared" si="1"/>
        <v>15.867419449929471</v>
      </c>
      <c r="J7" t="s">
        <v>5</v>
      </c>
      <c r="K7" s="1">
        <v>-3.0632000000000001E-5</v>
      </c>
      <c r="L7" s="1">
        <v>-5.5206800000000001E-5</v>
      </c>
      <c r="M7" s="1">
        <v>-1.66199E-5</v>
      </c>
      <c r="N7" s="1">
        <v>-2.6216000000000001E-5</v>
      </c>
      <c r="O7" s="1">
        <v>-3.0584199999999998E-5</v>
      </c>
      <c r="P7" s="1">
        <f t="shared" si="2"/>
        <v>-3.1851779999999997E-5</v>
      </c>
      <c r="Q7">
        <f t="shared" si="3"/>
        <v>1.4250647055905918E-5</v>
      </c>
      <c r="S7" s="1">
        <f t="shared" si="4"/>
        <v>5.30863E-5</v>
      </c>
      <c r="T7">
        <f t="shared" si="5"/>
        <v>2.3751078426509864E-5</v>
      </c>
      <c r="V7" s="1">
        <f t="shared" si="6"/>
        <v>2.5757544881125671</v>
      </c>
      <c r="W7" s="1">
        <f t="shared" si="7"/>
        <v>1.1693430926526576</v>
      </c>
    </row>
    <row r="8" spans="1:23" x14ac:dyDescent="0.2">
      <c r="A8" t="s">
        <v>6</v>
      </c>
      <c r="B8">
        <v>558.6</v>
      </c>
      <c r="C8">
        <v>464.9</v>
      </c>
      <c r="D8">
        <v>556.70000000000005</v>
      </c>
      <c r="E8">
        <v>415.5</v>
      </c>
      <c r="F8">
        <v>819.5</v>
      </c>
      <c r="G8">
        <f t="shared" si="0"/>
        <v>563.04</v>
      </c>
      <c r="H8">
        <f t="shared" si="1"/>
        <v>155.90955070168107</v>
      </c>
      <c r="J8" t="s">
        <v>6</v>
      </c>
      <c r="K8" s="1">
        <v>-3.8736699999999998E-5</v>
      </c>
      <c r="L8" s="1">
        <v>-3.0019399999999999E-5</v>
      </c>
      <c r="M8" s="1">
        <v>-1.1224699999999999E-5</v>
      </c>
      <c r="N8" s="1">
        <v>-2.3115199999999999E-5</v>
      </c>
      <c r="O8" s="1">
        <v>-4.3196399999999999E-5</v>
      </c>
      <c r="P8" s="1">
        <f t="shared" si="2"/>
        <v>-2.9258479999999996E-5</v>
      </c>
      <c r="Q8">
        <f t="shared" si="3"/>
        <v>1.2724370100205352E-5</v>
      </c>
      <c r="S8" s="1">
        <f t="shared" si="4"/>
        <v>4.876413333333333E-5</v>
      </c>
      <c r="T8">
        <f t="shared" si="5"/>
        <v>2.1207283500342253E-5</v>
      </c>
      <c r="V8" s="1">
        <f t="shared" si="6"/>
        <v>0.86608648290233958</v>
      </c>
      <c r="W8" s="1">
        <f t="shared" si="7"/>
        <v>0.44652708349471038</v>
      </c>
    </row>
    <row r="9" spans="1:23" x14ac:dyDescent="0.2">
      <c r="A9" t="s">
        <v>7</v>
      </c>
      <c r="B9">
        <v>672.9</v>
      </c>
      <c r="C9">
        <v>646.20000000000005</v>
      </c>
      <c r="D9">
        <v>629.9</v>
      </c>
      <c r="E9">
        <v>617.29999999999995</v>
      </c>
      <c r="F9">
        <v>631.79999999999995</v>
      </c>
      <c r="G9">
        <f t="shared" si="0"/>
        <v>639.62000000000012</v>
      </c>
      <c r="H9">
        <f t="shared" si="1"/>
        <v>21.240692079120223</v>
      </c>
      <c r="J9" t="s">
        <v>7</v>
      </c>
      <c r="K9" s="1">
        <v>-7.3121599999999995E-5</v>
      </c>
      <c r="L9" s="1">
        <v>-4.905E-5</v>
      </c>
      <c r="M9" s="1">
        <v>-6.9184799999999995E-5</v>
      </c>
      <c r="N9" s="1">
        <v>-6.9066200000000006E-5</v>
      </c>
      <c r="O9" s="1">
        <v>-4.9369800000000003E-5</v>
      </c>
      <c r="P9" s="1">
        <f t="shared" si="2"/>
        <v>-6.1958479999999998E-5</v>
      </c>
      <c r="Q9">
        <f t="shared" si="3"/>
        <v>1.1752216307233285E-5</v>
      </c>
      <c r="S9" s="1">
        <f t="shared" si="4"/>
        <v>1.0326413333333334E-4</v>
      </c>
      <c r="T9">
        <f t="shared" si="5"/>
        <v>1.958702717872214E-5</v>
      </c>
      <c r="V9" s="1">
        <f t="shared" si="6"/>
        <v>1.6144606693557633</v>
      </c>
      <c r="W9" s="1">
        <f t="shared" si="7"/>
        <v>0.31088692873671747</v>
      </c>
    </row>
    <row r="10" spans="1:23" x14ac:dyDescent="0.2">
      <c r="A10" t="s">
        <v>8</v>
      </c>
      <c r="B10">
        <v>567.4</v>
      </c>
      <c r="C10">
        <v>563.6</v>
      </c>
      <c r="D10">
        <v>528.29999999999995</v>
      </c>
      <c r="E10">
        <v>488.5</v>
      </c>
      <c r="F10">
        <v>413.9</v>
      </c>
      <c r="G10">
        <f t="shared" si="0"/>
        <v>512.34</v>
      </c>
      <c r="H10">
        <f t="shared" si="1"/>
        <v>63.585949705889377</v>
      </c>
      <c r="J10" t="s">
        <v>8</v>
      </c>
      <c r="K10" s="1">
        <v>-4.8151900000000002E-5</v>
      </c>
      <c r="L10" s="1">
        <v>-6.3746799999999998E-5</v>
      </c>
      <c r="M10" s="1">
        <v>-5.7236099999999999E-5</v>
      </c>
      <c r="N10" s="1">
        <v>-6.4145800000000005E-5</v>
      </c>
      <c r="O10" s="1">
        <v>-6.6211399999999994E-5</v>
      </c>
      <c r="P10" s="1">
        <f t="shared" si="2"/>
        <v>-5.9898399999999989E-5</v>
      </c>
      <c r="Q10">
        <f t="shared" si="3"/>
        <v>7.3785612056145459E-6</v>
      </c>
      <c r="S10" s="1">
        <f t="shared" si="4"/>
        <v>9.9830666666666653E-5</v>
      </c>
      <c r="T10">
        <f t="shared" si="5"/>
        <v>1.2297602009357577E-5</v>
      </c>
      <c r="V10" s="1">
        <f t="shared" si="6"/>
        <v>1.9485237667694626</v>
      </c>
      <c r="W10" s="1">
        <f t="shared" si="7"/>
        <v>0.34072692389979237</v>
      </c>
    </row>
    <row r="11" spans="1:23" x14ac:dyDescent="0.2">
      <c r="A11" t="s">
        <v>9</v>
      </c>
      <c r="B11">
        <v>475.6</v>
      </c>
      <c r="C11">
        <v>429.6</v>
      </c>
      <c r="D11">
        <v>408.3</v>
      </c>
      <c r="E11">
        <v>425</v>
      </c>
      <c r="F11">
        <v>477.5</v>
      </c>
      <c r="G11">
        <f t="shared" si="0"/>
        <v>443.2</v>
      </c>
      <c r="H11">
        <f t="shared" si="1"/>
        <v>31.466092861999883</v>
      </c>
      <c r="J11" t="s">
        <v>9</v>
      </c>
      <c r="K11" s="1">
        <v>-7.6694999999999997E-5</v>
      </c>
      <c r="L11" s="1">
        <v>-1.1352499999999999E-4</v>
      </c>
      <c r="M11" s="1">
        <v>-7.1899700000000006E-5</v>
      </c>
      <c r="N11" s="1">
        <v>-6.9932799999999996E-5</v>
      </c>
      <c r="O11" s="1">
        <v>-7.0922500000000004E-5</v>
      </c>
      <c r="P11" s="1">
        <f t="shared" si="2"/>
        <v>-8.059500000000001E-5</v>
      </c>
      <c r="Q11">
        <f t="shared" si="3"/>
        <v>1.8590608564406919E-5</v>
      </c>
      <c r="S11" s="1">
        <f t="shared" si="4"/>
        <v>1.3432500000000003E-4</v>
      </c>
      <c r="T11">
        <f t="shared" si="5"/>
        <v>3.0984347607344866E-5</v>
      </c>
      <c r="V11" s="1">
        <f t="shared" si="6"/>
        <v>3.0307987364620947</v>
      </c>
      <c r="W11" s="1">
        <f t="shared" si="7"/>
        <v>0.73147132880980514</v>
      </c>
    </row>
    <row r="12" spans="1:23" x14ac:dyDescent="0.2">
      <c r="A12" t="s">
        <v>10</v>
      </c>
      <c r="B12">
        <v>349.9</v>
      </c>
      <c r="C12">
        <v>333.1</v>
      </c>
      <c r="D12">
        <v>347.7</v>
      </c>
      <c r="E12">
        <v>336.3</v>
      </c>
      <c r="F12">
        <v>359.1</v>
      </c>
      <c r="G12">
        <f t="shared" si="0"/>
        <v>345.21999999999997</v>
      </c>
      <c r="H12">
        <f t="shared" si="1"/>
        <v>10.573173601147381</v>
      </c>
      <c r="J12" t="s">
        <v>10</v>
      </c>
      <c r="K12" s="1">
        <v>-2.2741100000000002E-5</v>
      </c>
      <c r="L12" s="1">
        <v>-2.6125299999999999E-5</v>
      </c>
      <c r="M12" s="1">
        <v>-4.1663899999999999E-5</v>
      </c>
      <c r="N12" s="1">
        <v>-4.1935899999999999E-5</v>
      </c>
      <c r="O12" s="1">
        <v>-3.8443799999999999E-5</v>
      </c>
      <c r="P12" s="1">
        <f t="shared" si="2"/>
        <v>-3.4182000000000006E-5</v>
      </c>
      <c r="Q12">
        <f t="shared" si="3"/>
        <v>9.0839052692110348E-6</v>
      </c>
      <c r="S12" s="1">
        <f t="shared" si="4"/>
        <v>5.6970000000000012E-5</v>
      </c>
      <c r="T12">
        <f t="shared" si="5"/>
        <v>1.5139842115351725E-5</v>
      </c>
      <c r="V12" s="1">
        <f t="shared" si="6"/>
        <v>1.6502520132089689</v>
      </c>
      <c r="W12" s="1">
        <f t="shared" si="7"/>
        <v>0.44145922378144836</v>
      </c>
    </row>
    <row r="13" spans="1:23" x14ac:dyDescent="0.2">
      <c r="A13" t="s">
        <v>11</v>
      </c>
      <c r="B13">
        <v>2229.6999999999998</v>
      </c>
      <c r="C13">
        <v>1927.1</v>
      </c>
      <c r="D13">
        <v>1346.9</v>
      </c>
      <c r="E13">
        <v>689.5</v>
      </c>
      <c r="F13">
        <v>348.9</v>
      </c>
      <c r="G13">
        <f t="shared" si="0"/>
        <v>1308.4199999999996</v>
      </c>
      <c r="H13">
        <f t="shared" si="1"/>
        <v>796.35781656237975</v>
      </c>
      <c r="J13" t="s">
        <v>11</v>
      </c>
      <c r="K13" s="1">
        <v>-1.3586300000000001E-4</v>
      </c>
      <c r="L13" s="1">
        <v>-1.6467200000000001E-4</v>
      </c>
      <c r="M13" s="1">
        <v>-1.3129099999999999E-4</v>
      </c>
      <c r="N13" s="1">
        <v>-7.4247999999999998E-5</v>
      </c>
      <c r="O13" s="1">
        <v>-1.7218100000000001E-4</v>
      </c>
      <c r="P13" s="1">
        <f t="shared" si="2"/>
        <v>-1.3565099999999998E-4</v>
      </c>
      <c r="Q13">
        <f t="shared" si="3"/>
        <v>3.8620079926121337E-5</v>
      </c>
      <c r="S13" s="1">
        <f t="shared" si="4"/>
        <v>2.2608499999999997E-4</v>
      </c>
      <c r="T13">
        <f t="shared" si="5"/>
        <v>6.4366799876868896E-5</v>
      </c>
      <c r="V13" s="1">
        <f t="shared" si="6"/>
        <v>1.7279237553690716</v>
      </c>
      <c r="W13" s="1">
        <f t="shared" si="7"/>
        <v>1.1610551450028979</v>
      </c>
    </row>
    <row r="14" spans="1:23" x14ac:dyDescent="0.2">
      <c r="A14" t="s">
        <v>12</v>
      </c>
      <c r="B14">
        <v>539</v>
      </c>
      <c r="C14">
        <v>346.9</v>
      </c>
      <c r="D14">
        <v>415.6</v>
      </c>
      <c r="E14">
        <v>601.6</v>
      </c>
      <c r="F14">
        <v>729.4</v>
      </c>
      <c r="G14">
        <f t="shared" si="0"/>
        <v>526.5</v>
      </c>
      <c r="H14">
        <f t="shared" si="1"/>
        <v>151.26106571090935</v>
      </c>
      <c r="J14" t="s">
        <v>12</v>
      </c>
      <c r="K14" s="1">
        <v>-1.06081E-4</v>
      </c>
      <c r="L14" s="1">
        <v>-5.8235600000000002E-5</v>
      </c>
      <c r="M14" s="1">
        <v>-3.7333599999999998E-5</v>
      </c>
      <c r="N14" s="1">
        <v>-6.1901699999999997E-5</v>
      </c>
      <c r="O14" s="1">
        <v>-2.3720999999999999E-5</v>
      </c>
      <c r="P14" s="1">
        <f t="shared" si="2"/>
        <v>-5.7454579999999996E-5</v>
      </c>
      <c r="Q14">
        <f t="shared" si="3"/>
        <v>3.1335777660399621E-5</v>
      </c>
      <c r="S14" s="1">
        <f t="shared" si="4"/>
        <v>9.5757633333333326E-5</v>
      </c>
      <c r="T14">
        <f t="shared" si="5"/>
        <v>5.2226296100666038E-5</v>
      </c>
      <c r="V14" s="1">
        <f t="shared" si="6"/>
        <v>1.8187584678695787</v>
      </c>
      <c r="W14" s="1">
        <f t="shared" si="7"/>
        <v>1.1211591851338789</v>
      </c>
    </row>
    <row r="15" spans="1:23" x14ac:dyDescent="0.2">
      <c r="A15" t="s">
        <v>13</v>
      </c>
      <c r="B15">
        <v>209.7</v>
      </c>
      <c r="C15">
        <v>206</v>
      </c>
      <c r="D15">
        <v>188</v>
      </c>
      <c r="E15">
        <v>198.1</v>
      </c>
      <c r="F15">
        <v>205.7</v>
      </c>
      <c r="G15">
        <f t="shared" si="0"/>
        <v>201.5</v>
      </c>
      <c r="H15">
        <f t="shared" si="1"/>
        <v>8.6449407169742898</v>
      </c>
      <c r="J15" t="s">
        <v>13</v>
      </c>
      <c r="K15" s="1">
        <v>-5.6697299999999997E-5</v>
      </c>
      <c r="L15" s="1">
        <v>-1.0341E-4</v>
      </c>
      <c r="M15" s="1">
        <v>-3.5452900000000001E-5</v>
      </c>
      <c r="N15" s="1">
        <v>-2.35132E-5</v>
      </c>
      <c r="O15" s="1">
        <v>-8.2606299999999995E-5</v>
      </c>
      <c r="P15" s="1">
        <f t="shared" si="2"/>
        <v>-6.0335939999999995E-5</v>
      </c>
      <c r="Q15">
        <f t="shared" si="3"/>
        <v>3.2938059829064007E-5</v>
      </c>
      <c r="S15" s="1">
        <f t="shared" si="4"/>
        <v>1.0055989999999999E-4</v>
      </c>
      <c r="T15">
        <f t="shared" si="5"/>
        <v>5.4896766381773348E-5</v>
      </c>
      <c r="V15" s="1">
        <f t="shared" si="6"/>
        <v>4.9905657568238206</v>
      </c>
      <c r="W15" s="1">
        <f t="shared" si="7"/>
        <v>2.7328057334470488</v>
      </c>
    </row>
    <row r="16" spans="1:23" x14ac:dyDescent="0.2">
      <c r="A16" t="s">
        <v>14</v>
      </c>
      <c r="B16">
        <v>218.6</v>
      </c>
      <c r="C16">
        <v>256.60000000000002</v>
      </c>
      <c r="D16">
        <v>266.5</v>
      </c>
      <c r="E16">
        <v>339.2</v>
      </c>
      <c r="F16">
        <v>389.6</v>
      </c>
      <c r="G16">
        <f t="shared" si="0"/>
        <v>294.10000000000002</v>
      </c>
      <c r="H16">
        <f t="shared" si="1"/>
        <v>68.961075977684828</v>
      </c>
      <c r="J16" t="s">
        <v>14</v>
      </c>
      <c r="K16" s="1">
        <v>-4.2008700000000003E-5</v>
      </c>
      <c r="L16" s="1">
        <v>-8.0873599999999998E-5</v>
      </c>
      <c r="M16" s="1">
        <v>-7.3112299999999995E-5</v>
      </c>
      <c r="N16" s="1">
        <v>-8.7911999999999994E-5</v>
      </c>
      <c r="O16" s="1">
        <v>-8.2489200000000003E-5</v>
      </c>
      <c r="P16" s="1">
        <f t="shared" si="2"/>
        <v>-7.3279159999999999E-5</v>
      </c>
      <c r="Q16">
        <f t="shared" si="3"/>
        <v>1.8265335153317058E-5</v>
      </c>
      <c r="S16" s="1">
        <f t="shared" si="4"/>
        <v>1.2213193333333335E-4</v>
      </c>
      <c r="T16">
        <f t="shared" si="5"/>
        <v>3.044222525552843E-5</v>
      </c>
      <c r="V16" s="1">
        <f t="shared" si="6"/>
        <v>4.1527348974271794</v>
      </c>
      <c r="W16" s="1">
        <f t="shared" si="7"/>
        <v>1.4211255570880892</v>
      </c>
    </row>
    <row r="17" spans="1:23" x14ac:dyDescent="0.2">
      <c r="A17" t="s">
        <v>15</v>
      </c>
      <c r="B17">
        <v>221.8</v>
      </c>
      <c r="C17">
        <v>197.8</v>
      </c>
      <c r="D17">
        <v>215.4</v>
      </c>
      <c r="E17">
        <v>289.10000000000002</v>
      </c>
      <c r="F17">
        <v>268.60000000000002</v>
      </c>
      <c r="G17">
        <f t="shared" si="0"/>
        <v>238.54000000000002</v>
      </c>
      <c r="H17">
        <f t="shared" si="1"/>
        <v>38.520617855896575</v>
      </c>
      <c r="J17" t="s">
        <v>15</v>
      </c>
      <c r="K17" s="1">
        <v>-3.0994200000000002E-5</v>
      </c>
      <c r="L17" s="1">
        <v>-2.9757E-5</v>
      </c>
      <c r="M17" s="1">
        <v>-4.5133599999999998E-5</v>
      </c>
      <c r="N17" s="1">
        <v>-6.5316399999999997E-5</v>
      </c>
      <c r="O17" s="1">
        <v>-5.0650299999999999E-5</v>
      </c>
      <c r="P17" s="1">
        <f t="shared" si="2"/>
        <v>-4.4370299999999998E-5</v>
      </c>
      <c r="Q17">
        <f t="shared" si="3"/>
        <v>1.4758291908279898E-5</v>
      </c>
      <c r="S17" s="1">
        <f t="shared" si="4"/>
        <v>7.3950500000000003E-5</v>
      </c>
      <c r="T17">
        <f t="shared" si="5"/>
        <v>2.4597153180466499E-5</v>
      </c>
      <c r="V17" s="1">
        <f t="shared" si="6"/>
        <v>3.1001299572398762</v>
      </c>
      <c r="W17" s="1">
        <f t="shared" si="7"/>
        <v>1.146256408845306</v>
      </c>
    </row>
    <row r="19" spans="1:23" x14ac:dyDescent="0.2">
      <c r="J19" t="s">
        <v>19</v>
      </c>
      <c r="K19">
        <v>-0.6</v>
      </c>
      <c r="R19" t="s">
        <v>19</v>
      </c>
      <c r="S19">
        <v>-0.6</v>
      </c>
      <c r="U19" t="s">
        <v>23</v>
      </c>
      <c r="V19">
        <v>0.1</v>
      </c>
    </row>
    <row r="20" spans="1:23" x14ac:dyDescent="0.2">
      <c r="U20" t="s">
        <v>24</v>
      </c>
      <c r="V20"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Keene</dc:creator>
  <cp:lastModifiedBy>Scott Keene</cp:lastModifiedBy>
  <dcterms:created xsi:type="dcterms:W3CDTF">2019-09-25T18:34:26Z</dcterms:created>
  <dcterms:modified xsi:type="dcterms:W3CDTF">2019-10-08T04:47:58Z</dcterms:modified>
</cp:coreProperties>
</file>