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riMason/Library/Mobile Documents/com~apple~CloudDocs/Documents/NIOZ/Experiments/Teabags Perkpolder/Data for repository/"/>
    </mc:Choice>
  </mc:AlternateContent>
  <xr:revisionPtr revIDLastSave="0" documentId="13_ncr:1_{BD8C0841-D94A-6840-BA71-A02F75D676D4}" xr6:coauthVersionLast="47" xr6:coauthVersionMax="47" xr10:uidLastSave="{00000000-0000-0000-0000-000000000000}"/>
  <bookViews>
    <workbookView xWindow="28800" yWindow="-1460" windowWidth="38400" windowHeight="21600" xr2:uid="{5ACF36D4-893B-41AB-8BFA-B653D07CBA15}"/>
  </bookViews>
  <sheets>
    <sheet name="Cover sheet" sheetId="4" r:id="rId1"/>
    <sheet name="LeachingTBICorrectionFactor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3" l="1"/>
  <c r="F28" i="3"/>
  <c r="J22" i="3"/>
  <c r="J23" i="3"/>
  <c r="J24" i="3"/>
  <c r="J25" i="3"/>
  <c r="J26" i="3"/>
  <c r="J27" i="3"/>
  <c r="J28" i="3"/>
  <c r="J30" i="3"/>
  <c r="J31" i="3"/>
  <c r="J32" i="3"/>
  <c r="J33" i="3"/>
  <c r="J34" i="3"/>
  <c r="J35" i="3"/>
  <c r="J36" i="3"/>
  <c r="J37" i="3"/>
  <c r="J21" i="3"/>
  <c r="J4" i="3"/>
  <c r="J5" i="3"/>
  <c r="J6" i="3"/>
  <c r="J7" i="3"/>
  <c r="J8" i="3"/>
  <c r="J9" i="3"/>
  <c r="J11" i="3"/>
  <c r="J12" i="3"/>
  <c r="J13" i="3"/>
  <c r="J14" i="3"/>
  <c r="J15" i="3"/>
  <c r="J16" i="3"/>
  <c r="J17" i="3"/>
  <c r="J18" i="3"/>
  <c r="J2" i="3"/>
  <c r="F22" i="3"/>
  <c r="F23" i="3"/>
  <c r="F24" i="3"/>
  <c r="F25" i="3"/>
  <c r="F26" i="3"/>
  <c r="F27" i="3"/>
  <c r="F30" i="3"/>
  <c r="F31" i="3"/>
  <c r="F32" i="3"/>
  <c r="F33" i="3"/>
  <c r="F34" i="3"/>
  <c r="F35" i="3"/>
  <c r="F36" i="3"/>
  <c r="F37" i="3"/>
  <c r="F21" i="3"/>
  <c r="F3" i="3"/>
  <c r="F4" i="3"/>
  <c r="F5" i="3"/>
  <c r="F6" i="3"/>
  <c r="F7" i="3"/>
  <c r="F8" i="3"/>
  <c r="F9" i="3"/>
  <c r="F11" i="3"/>
  <c r="F12" i="3"/>
  <c r="F13" i="3"/>
  <c r="F14" i="3"/>
  <c r="F15" i="3"/>
  <c r="F16" i="3"/>
  <c r="F17" i="3"/>
  <c r="F18" i="3"/>
  <c r="F2" i="3"/>
  <c r="K36" i="3" l="1"/>
  <c r="M36" i="3" s="1"/>
  <c r="K2" i="3"/>
  <c r="M2" i="3" s="1"/>
  <c r="K11" i="3"/>
  <c r="M11" i="3" s="1"/>
  <c r="K21" i="3"/>
  <c r="M21" i="3" s="1"/>
  <c r="K30" i="3"/>
  <c r="M30" i="3" s="1"/>
  <c r="K18" i="3"/>
  <c r="M18" i="3" s="1"/>
  <c r="K9" i="3"/>
  <c r="M9" i="3" s="1"/>
  <c r="K37" i="3"/>
  <c r="M37" i="3" s="1"/>
  <c r="K27" i="3"/>
  <c r="M27" i="3" s="1"/>
  <c r="K17" i="3"/>
  <c r="M17" i="3" s="1"/>
  <c r="K26" i="3"/>
  <c r="M26" i="3" s="1"/>
  <c r="K16" i="3"/>
  <c r="M16" i="3" s="1"/>
  <c r="K7" i="3"/>
  <c r="M7" i="3" s="1"/>
  <c r="K35" i="3"/>
  <c r="M35" i="3" s="1"/>
  <c r="K25" i="3"/>
  <c r="M25" i="3" s="1"/>
  <c r="K15" i="3"/>
  <c r="M15" i="3" s="1"/>
  <c r="K6" i="3"/>
  <c r="M6" i="3" s="1"/>
  <c r="K34" i="3"/>
  <c r="M34" i="3" s="1"/>
  <c r="K24" i="3"/>
  <c r="M24" i="3" s="1"/>
  <c r="K14" i="3"/>
  <c r="M14" i="3" s="1"/>
  <c r="K5" i="3"/>
  <c r="M5" i="3" s="1"/>
  <c r="K33" i="3"/>
  <c r="M33" i="3" s="1"/>
  <c r="K23" i="3"/>
  <c r="M23" i="3" s="1"/>
  <c r="K8" i="3"/>
  <c r="M8" i="3" s="1"/>
  <c r="K13" i="3"/>
  <c r="M13" i="3" s="1"/>
  <c r="K4" i="3"/>
  <c r="M4" i="3" s="1"/>
  <c r="K32" i="3"/>
  <c r="M32" i="3" s="1"/>
  <c r="K22" i="3"/>
  <c r="M22" i="3" s="1"/>
  <c r="K28" i="3"/>
  <c r="M28" i="3" s="1"/>
  <c r="K12" i="3"/>
  <c r="M12" i="3" s="1"/>
  <c r="K3" i="3"/>
  <c r="M3" i="3" s="1"/>
  <c r="K31" i="3"/>
  <c r="M31" i="3" s="1"/>
  <c r="M19" i="3" l="1"/>
  <c r="M29" i="3"/>
  <c r="M10" i="3"/>
  <c r="M38" i="3"/>
</calcChain>
</file>

<file path=xl/sharedStrings.xml><?xml version="1.0" encoding="utf-8"?>
<sst xmlns="http://schemas.openxmlformats.org/spreadsheetml/2006/main" count="91" uniqueCount="63">
  <si>
    <t>Cord</t>
  </si>
  <si>
    <t xml:space="preserve">Dry Total Weight </t>
  </si>
  <si>
    <t>Avg Mass empty bag</t>
  </si>
  <si>
    <t xml:space="preserve">Avg. Label </t>
  </si>
  <si>
    <t>Avg. Cord</t>
  </si>
  <si>
    <t>Predicted Initial Mass of Tea (Dry Total Weight-(Mass empty bag+ label+cord)</t>
  </si>
  <si>
    <t>Water Temperature</t>
  </si>
  <si>
    <t>Total mass after leaching and drying</t>
  </si>
  <si>
    <t>Weighed mass tea after leaching</t>
  </si>
  <si>
    <t>Predicted Mass Tea after Leaching (Dry Total Weight- (empty bag+cord+label))</t>
  </si>
  <si>
    <t>Mass loss due to Leaching (Initial Mass of Tea- Mass Tea after Leaching)</t>
  </si>
  <si>
    <t>.</t>
  </si>
  <si>
    <t>Leaching Factor = Change in Mass/ Initial start Tea</t>
  </si>
  <si>
    <t>G1F</t>
  </si>
  <si>
    <t>G2F</t>
  </si>
  <si>
    <t>G3F</t>
  </si>
  <si>
    <t>G4F</t>
  </si>
  <si>
    <t>G5F</t>
  </si>
  <si>
    <t>G6F</t>
  </si>
  <si>
    <t>G7F</t>
  </si>
  <si>
    <t>G8F</t>
  </si>
  <si>
    <t>Mean_fresh</t>
  </si>
  <si>
    <t>G1S</t>
  </si>
  <si>
    <t>G2S</t>
  </si>
  <si>
    <t>G3S</t>
  </si>
  <si>
    <t>G4S</t>
  </si>
  <si>
    <t>G5S</t>
  </si>
  <si>
    <t>G6S</t>
  </si>
  <si>
    <t>G7S</t>
  </si>
  <si>
    <t>G8S</t>
  </si>
  <si>
    <t>Mean_saline</t>
  </si>
  <si>
    <t>R1F</t>
  </si>
  <si>
    <t>R2F</t>
  </si>
  <si>
    <t>R3F</t>
  </si>
  <si>
    <t>R4F</t>
  </si>
  <si>
    <t>R5F</t>
  </si>
  <si>
    <t>R6F</t>
  </si>
  <si>
    <t>R7F</t>
  </si>
  <si>
    <t>R8F</t>
  </si>
  <si>
    <t>R1S</t>
  </si>
  <si>
    <t>R2S</t>
  </si>
  <si>
    <t>R3S</t>
  </si>
  <si>
    <t>R4S</t>
  </si>
  <si>
    <t>R5S</t>
  </si>
  <si>
    <t>R6S</t>
  </si>
  <si>
    <t>R7S</t>
  </si>
  <si>
    <t>R8S</t>
  </si>
  <si>
    <t>Column headings:</t>
  </si>
  <si>
    <t>Teabag ID</t>
  </si>
  <si>
    <t>ID of teabag tested, with "G" for green and "R" for rooibos, replicate number (1-8) and "F" for freshwater and "S" for saltwater</t>
  </si>
  <si>
    <t>Dry total weight of teabag (g)</t>
  </si>
  <si>
    <t>Average mass of empty teabag (g)</t>
  </si>
  <si>
    <t>Average mass of teabag label (g)</t>
  </si>
  <si>
    <t>Average mass of teabag cord (g)</t>
  </si>
  <si>
    <t>Predicted Initial Mass of Tea (Dry Total Weight-(Mass empty bag+ label+cord) (g)</t>
  </si>
  <si>
    <t>Water temperature (degrees celsius)</t>
  </si>
  <si>
    <t>Total teabag mass after leaching and drying (g)</t>
  </si>
  <si>
    <t>Mass of tea (weighed) after leaching and drying (g)</t>
  </si>
  <si>
    <t>Predicted Mass Tea after Leaching (Dry Total Weight- (empty bag+cord+label)) (g)</t>
  </si>
  <si>
    <t>Mass loss due to Leaching (Initial Mass of Tea- Mass Tea after Leaching) (g)</t>
  </si>
  <si>
    <t>Mean leaching factor in freshwater (for green or rooibos tea)</t>
  </si>
  <si>
    <t>Mean leaching factor in seawater (for green or rooibos tea)</t>
  </si>
  <si>
    <t>Leaching factor teabag index data: Emerging trade-offs in saltmarsh ecosystem services under sea-level 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</si>
</sst>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"/>
    <numFmt numFmtId="166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5" fontId="0" fillId="0" borderId="0" xfId="0" applyNumberFormat="1"/>
    <xf numFmtId="164" fontId="0" fillId="0" borderId="0" xfId="0" applyNumberFormat="1"/>
    <xf numFmtId="166" fontId="0" fillId="0" borderId="0" xfId="0" applyNumberFormat="1"/>
    <xf numFmtId="0" fontId="4" fillId="0" borderId="0" xfId="0" applyFont="1"/>
    <xf numFmtId="0" fontId="3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49308-B4DE-B249-A981-9C056F3FF3D9}">
  <dimension ref="A1:B17"/>
  <sheetViews>
    <sheetView tabSelected="1" workbookViewId="0">
      <selection activeCell="A4" sqref="A4:B17"/>
    </sheetView>
  </sheetViews>
  <sheetFormatPr baseColWidth="10" defaultRowHeight="15" x14ac:dyDescent="0.2"/>
  <cols>
    <col min="1" max="1" width="60.6640625" customWidth="1"/>
  </cols>
  <sheetData>
    <row r="1" spans="1:2" ht="21" x14ac:dyDescent="0.25">
      <c r="A1" s="5" t="s">
        <v>62</v>
      </c>
    </row>
    <row r="3" spans="1:2" ht="16" x14ac:dyDescent="0.2">
      <c r="A3" s="6" t="s">
        <v>47</v>
      </c>
    </row>
    <row r="4" spans="1:2" x14ac:dyDescent="0.2">
      <c r="A4" s="7" t="s">
        <v>48</v>
      </c>
      <c r="B4" t="s">
        <v>49</v>
      </c>
    </row>
    <row r="5" spans="1:2" x14ac:dyDescent="0.2">
      <c r="A5" s="7" t="s">
        <v>1</v>
      </c>
      <c r="B5" t="s">
        <v>50</v>
      </c>
    </row>
    <row r="6" spans="1:2" x14ac:dyDescent="0.2">
      <c r="A6" s="7" t="s">
        <v>2</v>
      </c>
      <c r="B6" t="s">
        <v>51</v>
      </c>
    </row>
    <row r="7" spans="1:2" x14ac:dyDescent="0.2">
      <c r="A7" s="7" t="s">
        <v>3</v>
      </c>
      <c r="B7" t="s">
        <v>52</v>
      </c>
    </row>
    <row r="8" spans="1:2" x14ac:dyDescent="0.2">
      <c r="A8" s="7" t="s">
        <v>4</v>
      </c>
      <c r="B8" t="s">
        <v>53</v>
      </c>
    </row>
    <row r="9" spans="1:2" x14ac:dyDescent="0.2">
      <c r="A9" s="7" t="s">
        <v>5</v>
      </c>
      <c r="B9" s="7" t="s">
        <v>54</v>
      </c>
    </row>
    <row r="10" spans="1:2" x14ac:dyDescent="0.2">
      <c r="A10" s="7" t="s">
        <v>6</v>
      </c>
      <c r="B10" s="7" t="s">
        <v>55</v>
      </c>
    </row>
    <row r="11" spans="1:2" x14ac:dyDescent="0.2">
      <c r="A11" s="7" t="s">
        <v>7</v>
      </c>
      <c r="B11" s="7" t="s">
        <v>56</v>
      </c>
    </row>
    <row r="12" spans="1:2" x14ac:dyDescent="0.2">
      <c r="A12" s="7" t="s">
        <v>8</v>
      </c>
      <c r="B12" s="7" t="s">
        <v>57</v>
      </c>
    </row>
    <row r="13" spans="1:2" x14ac:dyDescent="0.2">
      <c r="A13" s="7" t="s">
        <v>9</v>
      </c>
      <c r="B13" s="7" t="s">
        <v>58</v>
      </c>
    </row>
    <row r="14" spans="1:2" x14ac:dyDescent="0.2">
      <c r="A14" s="7" t="s">
        <v>10</v>
      </c>
      <c r="B14" s="7" t="s">
        <v>59</v>
      </c>
    </row>
    <row r="15" spans="1:2" x14ac:dyDescent="0.2">
      <c r="A15" s="7" t="s">
        <v>12</v>
      </c>
      <c r="B15" s="7" t="s">
        <v>12</v>
      </c>
    </row>
    <row r="16" spans="1:2" x14ac:dyDescent="0.2">
      <c r="A16" s="7" t="s">
        <v>21</v>
      </c>
      <c r="B16" s="7" t="s">
        <v>60</v>
      </c>
    </row>
    <row r="17" spans="1:2" x14ac:dyDescent="0.2">
      <c r="A17" s="7" t="s">
        <v>30</v>
      </c>
      <c r="B17" s="7" t="s">
        <v>61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D74A3-A547-47BF-8306-70A2EC701F45}">
  <dimension ref="A1:M38"/>
  <sheetViews>
    <sheetView zoomScale="80" zoomScaleNormal="80" workbookViewId="0">
      <selection sqref="A1:M1"/>
    </sheetView>
  </sheetViews>
  <sheetFormatPr baseColWidth="10" defaultColWidth="8.83203125" defaultRowHeight="15" x14ac:dyDescent="0.2"/>
  <cols>
    <col min="1" max="1" width="16.83203125" bestFit="1" customWidth="1"/>
    <col min="2" max="2" width="15.5" bestFit="1" customWidth="1"/>
    <col min="3" max="3" width="18.33203125" bestFit="1" customWidth="1"/>
    <col min="4" max="4" width="9.83203125" bestFit="1" customWidth="1"/>
    <col min="6" max="6" width="24.6640625" customWidth="1"/>
    <col min="7" max="7" width="18" bestFit="1" customWidth="1"/>
    <col min="8" max="8" width="31.6640625" bestFit="1" customWidth="1"/>
    <col min="9" max="9" width="29.6640625" customWidth="1"/>
    <col min="10" max="10" width="61.83203125" bestFit="1" customWidth="1"/>
    <col min="11" max="11" width="22.5" customWidth="1"/>
    <col min="13" max="13" width="41" bestFit="1" customWidth="1"/>
  </cols>
  <sheetData>
    <row r="1" spans="1:13" x14ac:dyDescent="0.2">
      <c r="A1" s="1" t="s">
        <v>48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">
      <c r="A2" t="s">
        <v>13</v>
      </c>
      <c r="B2">
        <v>2.1909000000000001</v>
      </c>
      <c r="C2">
        <v>0.1263</v>
      </c>
      <c r="D2">
        <v>8.6999999999999994E-2</v>
      </c>
      <c r="E2" s="2">
        <v>2.5026666666666673E-2</v>
      </c>
      <c r="F2" s="3">
        <f>B2-(C2+D2+E2)</f>
        <v>1.9525733333333335</v>
      </c>
      <c r="G2">
        <v>20</v>
      </c>
      <c r="H2">
        <v>1.3365</v>
      </c>
      <c r="I2">
        <v>1.167</v>
      </c>
      <c r="J2">
        <f t="shared" ref="J2:J18" si="0">H2-(C2+D2+E2)</f>
        <v>1.0981733333333334</v>
      </c>
      <c r="K2" s="3">
        <f>F2-I2</f>
        <v>0.78557333333333346</v>
      </c>
      <c r="M2">
        <f>(K2/F2)</f>
        <v>0.40232718532125128</v>
      </c>
    </row>
    <row r="3" spans="1:13" x14ac:dyDescent="0.2">
      <c r="A3" t="s">
        <v>14</v>
      </c>
      <c r="B3">
        <v>2.0628000000000002</v>
      </c>
      <c r="C3">
        <v>0.1263</v>
      </c>
      <c r="D3">
        <v>8.6999999999999994E-2</v>
      </c>
      <c r="E3" s="2">
        <v>2.5026666666666673E-2</v>
      </c>
      <c r="F3" s="3">
        <f t="shared" ref="F3:F18" si="1">B3-(C3+D3+E3)</f>
        <v>1.8244733333333336</v>
      </c>
      <c r="G3">
        <v>20</v>
      </c>
      <c r="H3">
        <v>1.2954000000000001</v>
      </c>
      <c r="I3">
        <v>1.1312</v>
      </c>
      <c r="J3" s="4">
        <f t="shared" si="0"/>
        <v>1.0570733333333335</v>
      </c>
      <c r="K3" s="3">
        <f t="shared" ref="K3:K18" si="2">F3-I3</f>
        <v>0.69327333333333363</v>
      </c>
      <c r="M3">
        <f t="shared" ref="M3:M18" si="3">(K3/F3)</f>
        <v>0.37998545699032793</v>
      </c>
    </row>
    <row r="4" spans="1:13" x14ac:dyDescent="0.2">
      <c r="A4" t="s">
        <v>15</v>
      </c>
      <c r="B4">
        <v>1.9443999999999999</v>
      </c>
      <c r="C4">
        <v>0.1263</v>
      </c>
      <c r="D4">
        <v>8.6999999999999994E-2</v>
      </c>
      <c r="E4" s="2">
        <v>2.5026666666666673E-2</v>
      </c>
      <c r="F4" s="3">
        <f t="shared" si="1"/>
        <v>1.7060733333333333</v>
      </c>
      <c r="G4">
        <v>20</v>
      </c>
      <c r="H4">
        <v>1.2001999999999999</v>
      </c>
      <c r="I4">
        <v>1.0423</v>
      </c>
      <c r="J4">
        <f t="shared" si="0"/>
        <v>0.96187333333333325</v>
      </c>
      <c r="K4" s="3">
        <f t="shared" si="2"/>
        <v>0.66377333333333333</v>
      </c>
      <c r="M4">
        <f t="shared" si="3"/>
        <v>0.38906494836095362</v>
      </c>
    </row>
    <row r="5" spans="1:13" x14ac:dyDescent="0.2">
      <c r="A5" t="s">
        <v>16</v>
      </c>
      <c r="B5">
        <v>1.9813000000000001</v>
      </c>
      <c r="C5">
        <v>0.1263</v>
      </c>
      <c r="D5">
        <v>8.6999999999999994E-2</v>
      </c>
      <c r="E5" s="2">
        <v>2.5026666666666673E-2</v>
      </c>
      <c r="F5" s="3">
        <f t="shared" si="1"/>
        <v>1.7429733333333335</v>
      </c>
      <c r="G5">
        <v>20</v>
      </c>
      <c r="H5">
        <v>1.2546999999999999</v>
      </c>
      <c r="I5">
        <v>1.0946</v>
      </c>
      <c r="J5">
        <f t="shared" si="0"/>
        <v>1.0163733333333334</v>
      </c>
      <c r="K5" s="3">
        <f t="shared" si="2"/>
        <v>0.64837333333333347</v>
      </c>
      <c r="M5">
        <f t="shared" si="3"/>
        <v>0.37199268682634279</v>
      </c>
    </row>
    <row r="6" spans="1:13" x14ac:dyDescent="0.2">
      <c r="A6" t="s">
        <v>17</v>
      </c>
      <c r="B6">
        <v>2.1295000000000002</v>
      </c>
      <c r="C6">
        <v>0.1263</v>
      </c>
      <c r="D6">
        <v>8.6999999999999994E-2</v>
      </c>
      <c r="E6" s="2">
        <v>2.5026666666666673E-2</v>
      </c>
      <c r="F6" s="3">
        <f t="shared" si="1"/>
        <v>1.8911733333333336</v>
      </c>
      <c r="G6">
        <v>20</v>
      </c>
      <c r="H6">
        <v>1.2850999999999999</v>
      </c>
      <c r="I6">
        <v>1.1258999999999999</v>
      </c>
      <c r="J6">
        <f t="shared" si="0"/>
        <v>1.0467733333333333</v>
      </c>
      <c r="K6" s="3">
        <f t="shared" si="2"/>
        <v>0.76527333333333369</v>
      </c>
      <c r="M6">
        <f t="shared" si="3"/>
        <v>0.40465531098859275</v>
      </c>
    </row>
    <row r="7" spans="1:13" x14ac:dyDescent="0.2">
      <c r="A7" t="s">
        <v>18</v>
      </c>
      <c r="B7">
        <v>2.0453000000000001</v>
      </c>
      <c r="C7">
        <v>0.1263</v>
      </c>
      <c r="D7">
        <v>8.6999999999999994E-2</v>
      </c>
      <c r="E7" s="2">
        <v>2.5026666666666673E-2</v>
      </c>
      <c r="F7" s="3">
        <f t="shared" si="1"/>
        <v>1.8069733333333335</v>
      </c>
      <c r="G7">
        <v>20</v>
      </c>
      <c r="H7">
        <v>1.2838000000000001</v>
      </c>
      <c r="I7">
        <v>1.1297999999999999</v>
      </c>
      <c r="J7">
        <f t="shared" si="0"/>
        <v>1.0454733333333335</v>
      </c>
      <c r="K7" s="3">
        <f t="shared" si="2"/>
        <v>0.67717333333333363</v>
      </c>
      <c r="M7">
        <f t="shared" si="3"/>
        <v>0.37475557654420294</v>
      </c>
    </row>
    <row r="8" spans="1:13" x14ac:dyDescent="0.2">
      <c r="A8" t="s">
        <v>19</v>
      </c>
      <c r="B8">
        <v>1.9775</v>
      </c>
      <c r="C8">
        <v>0.1263</v>
      </c>
      <c r="D8">
        <v>8.6999999999999994E-2</v>
      </c>
      <c r="E8" s="2">
        <v>2.5026666666666673E-2</v>
      </c>
      <c r="F8" s="3">
        <f t="shared" si="1"/>
        <v>1.7391733333333335</v>
      </c>
      <c r="G8">
        <v>20</v>
      </c>
      <c r="H8">
        <v>1.2856000000000001</v>
      </c>
      <c r="I8">
        <v>1.1296999999999999</v>
      </c>
      <c r="J8">
        <f t="shared" si="0"/>
        <v>1.0472733333333335</v>
      </c>
      <c r="K8" s="3">
        <f t="shared" si="2"/>
        <v>0.60947333333333353</v>
      </c>
      <c r="M8">
        <f t="shared" si="3"/>
        <v>0.35043852251644469</v>
      </c>
    </row>
    <row r="9" spans="1:13" x14ac:dyDescent="0.2">
      <c r="A9" t="s">
        <v>20</v>
      </c>
      <c r="B9">
        <v>1.9530000000000001</v>
      </c>
      <c r="C9">
        <v>0.1263</v>
      </c>
      <c r="D9">
        <v>8.6999999999999994E-2</v>
      </c>
      <c r="E9" s="2">
        <v>2.5026666666666673E-2</v>
      </c>
      <c r="F9" s="3">
        <f t="shared" si="1"/>
        <v>1.7146733333333335</v>
      </c>
      <c r="G9">
        <v>20</v>
      </c>
      <c r="H9">
        <v>1.2448999999999999</v>
      </c>
      <c r="I9">
        <v>1.0718000000000001</v>
      </c>
      <c r="J9">
        <f t="shared" si="0"/>
        <v>1.0065733333333333</v>
      </c>
      <c r="K9" s="3">
        <f t="shared" si="2"/>
        <v>0.64287333333333341</v>
      </c>
      <c r="M9">
        <f t="shared" si="3"/>
        <v>0.37492466981077055</v>
      </c>
    </row>
    <row r="10" spans="1:13" x14ac:dyDescent="0.2">
      <c r="A10" s="1" t="s">
        <v>21</v>
      </c>
      <c r="M10">
        <f>AVERAGE(M2:M9)</f>
        <v>0.38101804466986083</v>
      </c>
    </row>
    <row r="11" spans="1:13" x14ac:dyDescent="0.2">
      <c r="A11" t="s">
        <v>22</v>
      </c>
      <c r="B11">
        <v>1.8633999999999999</v>
      </c>
      <c r="C11">
        <v>0.1263</v>
      </c>
      <c r="D11">
        <v>8.6999999999999994E-2</v>
      </c>
      <c r="E11" s="2">
        <v>2.5026666666666673E-2</v>
      </c>
      <c r="F11" s="3">
        <f t="shared" si="1"/>
        <v>1.6250733333333334</v>
      </c>
      <c r="G11">
        <v>20</v>
      </c>
      <c r="H11">
        <v>1.38</v>
      </c>
      <c r="I11">
        <v>1.2115</v>
      </c>
      <c r="J11">
        <f t="shared" si="0"/>
        <v>1.1416733333333333</v>
      </c>
      <c r="K11" s="3">
        <f t="shared" si="2"/>
        <v>0.41357333333333335</v>
      </c>
      <c r="M11">
        <f t="shared" si="3"/>
        <v>0.25449518175590025</v>
      </c>
    </row>
    <row r="12" spans="1:13" x14ac:dyDescent="0.2">
      <c r="A12" t="s">
        <v>23</v>
      </c>
      <c r="B12">
        <v>2.0590999999999999</v>
      </c>
      <c r="C12">
        <v>0.1263</v>
      </c>
      <c r="D12">
        <v>8.6999999999999994E-2</v>
      </c>
      <c r="E12" s="2">
        <v>2.5026666666666673E-2</v>
      </c>
      <c r="F12" s="3">
        <f t="shared" si="1"/>
        <v>1.8207733333333334</v>
      </c>
      <c r="G12">
        <v>20</v>
      </c>
      <c r="H12">
        <v>1.5442</v>
      </c>
      <c r="I12">
        <v>1.3375999999999999</v>
      </c>
      <c r="J12">
        <f t="shared" si="0"/>
        <v>1.3058733333333334</v>
      </c>
      <c r="K12" s="3">
        <f t="shared" si="2"/>
        <v>0.48317333333333345</v>
      </c>
      <c r="M12">
        <f t="shared" si="3"/>
        <v>0.26536709676474474</v>
      </c>
    </row>
    <row r="13" spans="1:13" x14ac:dyDescent="0.2">
      <c r="A13" t="s">
        <v>24</v>
      </c>
      <c r="B13">
        <v>2.0461999999999998</v>
      </c>
      <c r="C13">
        <v>0.1263</v>
      </c>
      <c r="D13">
        <v>8.6999999999999994E-2</v>
      </c>
      <c r="E13" s="2">
        <v>2.5026666666666673E-2</v>
      </c>
      <c r="F13" s="3">
        <f t="shared" si="1"/>
        <v>1.8078733333333332</v>
      </c>
      <c r="G13">
        <v>20</v>
      </c>
      <c r="H13">
        <v>1.4823999999999999</v>
      </c>
      <c r="I13">
        <v>1.3042</v>
      </c>
      <c r="J13">
        <f t="shared" si="0"/>
        <v>1.2440733333333334</v>
      </c>
      <c r="K13" s="3">
        <f t="shared" si="2"/>
        <v>0.5036733333333332</v>
      </c>
      <c r="M13">
        <f t="shared" si="3"/>
        <v>0.27859990191053202</v>
      </c>
    </row>
    <row r="14" spans="1:13" x14ac:dyDescent="0.2">
      <c r="A14" t="s">
        <v>25</v>
      </c>
      <c r="B14">
        <v>1.8363</v>
      </c>
      <c r="C14">
        <v>0.1263</v>
      </c>
      <c r="D14">
        <v>8.6999999999999994E-2</v>
      </c>
      <c r="E14" s="2">
        <v>2.5026666666666673E-2</v>
      </c>
      <c r="F14" s="3">
        <f t="shared" si="1"/>
        <v>1.5979733333333335</v>
      </c>
      <c r="G14">
        <v>20</v>
      </c>
      <c r="H14">
        <v>1.3632</v>
      </c>
      <c r="I14">
        <v>1.2094</v>
      </c>
      <c r="J14">
        <f t="shared" si="0"/>
        <v>1.1248733333333334</v>
      </c>
      <c r="K14" s="3">
        <f t="shared" si="2"/>
        <v>0.38857333333333344</v>
      </c>
      <c r="M14">
        <f t="shared" si="3"/>
        <v>0.24316634403577869</v>
      </c>
    </row>
    <row r="15" spans="1:13" x14ac:dyDescent="0.2">
      <c r="A15" t="s">
        <v>26</v>
      </c>
      <c r="B15">
        <v>2.1288</v>
      </c>
      <c r="C15">
        <v>0.1263</v>
      </c>
      <c r="D15">
        <v>8.6999999999999994E-2</v>
      </c>
      <c r="E15" s="2">
        <v>2.5026666666666673E-2</v>
      </c>
      <c r="F15" s="3">
        <f t="shared" si="1"/>
        <v>1.8904733333333334</v>
      </c>
      <c r="G15">
        <v>20</v>
      </c>
      <c r="H15">
        <v>1.4875</v>
      </c>
      <c r="I15">
        <v>1.3204</v>
      </c>
      <c r="J15">
        <f t="shared" si="0"/>
        <v>1.2491733333333335</v>
      </c>
      <c r="K15" s="3">
        <f t="shared" si="2"/>
        <v>0.57007333333333343</v>
      </c>
      <c r="M15">
        <f t="shared" si="3"/>
        <v>0.3015505816885366</v>
      </c>
    </row>
    <row r="16" spans="1:13" x14ac:dyDescent="0.2">
      <c r="A16" t="s">
        <v>27</v>
      </c>
      <c r="B16">
        <v>1.9754</v>
      </c>
      <c r="C16">
        <v>0.1263</v>
      </c>
      <c r="D16">
        <v>8.6999999999999994E-2</v>
      </c>
      <c r="E16" s="2">
        <v>2.5026666666666673E-2</v>
      </c>
      <c r="F16" s="3">
        <f t="shared" si="1"/>
        <v>1.7370733333333335</v>
      </c>
      <c r="G16">
        <v>20</v>
      </c>
      <c r="H16">
        <v>1.5034000000000001</v>
      </c>
      <c r="I16">
        <v>1.3556999999999999</v>
      </c>
      <c r="J16">
        <f t="shared" si="0"/>
        <v>1.2650733333333335</v>
      </c>
      <c r="K16" s="3">
        <f t="shared" si="2"/>
        <v>0.38137333333333356</v>
      </c>
      <c r="M16">
        <f t="shared" si="3"/>
        <v>0.21954935696439618</v>
      </c>
    </row>
    <row r="17" spans="1:13" x14ac:dyDescent="0.2">
      <c r="A17" t="s">
        <v>28</v>
      </c>
      <c r="B17">
        <v>2.0165999999999999</v>
      </c>
      <c r="C17">
        <v>0.1263</v>
      </c>
      <c r="D17">
        <v>8.6999999999999994E-2</v>
      </c>
      <c r="E17" s="2">
        <v>2.5026666666666673E-2</v>
      </c>
      <c r="F17" s="3">
        <f t="shared" si="1"/>
        <v>1.7782733333333334</v>
      </c>
      <c r="G17">
        <v>20</v>
      </c>
      <c r="H17">
        <v>1.5255000000000001</v>
      </c>
      <c r="I17">
        <v>1.3321000000000001</v>
      </c>
      <c r="J17">
        <f t="shared" si="0"/>
        <v>1.2871733333333335</v>
      </c>
      <c r="K17" s="3">
        <f t="shared" si="2"/>
        <v>0.44617333333333331</v>
      </c>
      <c r="M17">
        <f t="shared" si="3"/>
        <v>0.25090256091114599</v>
      </c>
    </row>
    <row r="18" spans="1:13" x14ac:dyDescent="0.2">
      <c r="A18" t="s">
        <v>29</v>
      </c>
      <c r="B18">
        <v>2.0297999999999998</v>
      </c>
      <c r="C18">
        <v>0.1263</v>
      </c>
      <c r="D18">
        <v>8.6999999999999994E-2</v>
      </c>
      <c r="E18" s="2">
        <v>2.5026666666666673E-2</v>
      </c>
      <c r="F18" s="3">
        <f t="shared" si="1"/>
        <v>1.7914733333333333</v>
      </c>
      <c r="G18">
        <v>20</v>
      </c>
      <c r="H18">
        <v>1.5069999999999999</v>
      </c>
      <c r="I18">
        <v>1.3253999999999999</v>
      </c>
      <c r="J18">
        <f t="shared" si="0"/>
        <v>1.2686733333333333</v>
      </c>
      <c r="K18" s="3">
        <f t="shared" si="2"/>
        <v>0.46607333333333334</v>
      </c>
      <c r="M18">
        <f t="shared" si="3"/>
        <v>0.26016202678614625</v>
      </c>
    </row>
    <row r="19" spans="1:13" x14ac:dyDescent="0.2">
      <c r="A19" s="1" t="s">
        <v>30</v>
      </c>
      <c r="M19">
        <f>AVERAGE(M11:M18)</f>
        <v>0.25922413135214761</v>
      </c>
    </row>
    <row r="20" spans="1:13" x14ac:dyDescent="0.2">
      <c r="A20" s="1" t="s">
        <v>48</v>
      </c>
      <c r="B20" s="1" t="s">
        <v>1</v>
      </c>
      <c r="C20" s="1" t="s">
        <v>2</v>
      </c>
      <c r="D20" s="1" t="s">
        <v>3</v>
      </c>
      <c r="E20" s="1" t="s">
        <v>0</v>
      </c>
      <c r="F20" s="1" t="s">
        <v>5</v>
      </c>
      <c r="G20" t="s">
        <v>6</v>
      </c>
      <c r="H20" s="1" t="s">
        <v>7</v>
      </c>
      <c r="I20" s="1" t="s">
        <v>8</v>
      </c>
      <c r="J20" s="1" t="s">
        <v>9</v>
      </c>
      <c r="K20" s="1" t="s">
        <v>10</v>
      </c>
      <c r="L20" s="1" t="s">
        <v>11</v>
      </c>
    </row>
    <row r="21" spans="1:13" x14ac:dyDescent="0.2">
      <c r="A21" t="s">
        <v>31</v>
      </c>
      <c r="B21">
        <v>2.2353999999999998</v>
      </c>
      <c r="C21">
        <v>0.1263</v>
      </c>
      <c r="D21">
        <v>8.6999999999999994E-2</v>
      </c>
      <c r="E21" s="2">
        <v>2.5026666666666673E-2</v>
      </c>
      <c r="F21" s="3">
        <f t="shared" ref="F21:F37" si="4">B21-(C21+D21+E21)</f>
        <v>1.9970733333333333</v>
      </c>
      <c r="G21">
        <v>20</v>
      </c>
      <c r="H21">
        <v>1.7813000000000001</v>
      </c>
      <c r="I21">
        <v>1.6986000000000001</v>
      </c>
      <c r="J21">
        <f t="shared" ref="J21:J37" si="5">H21-(C21+D21+E21)</f>
        <v>1.5429733333333335</v>
      </c>
      <c r="K21" s="3">
        <f>F21-I21</f>
        <v>0.29847333333333315</v>
      </c>
      <c r="M21">
        <f>K21/F21</f>
        <v>0.14945536969098105</v>
      </c>
    </row>
    <row r="22" spans="1:13" x14ac:dyDescent="0.2">
      <c r="A22" t="s">
        <v>32</v>
      </c>
      <c r="B22">
        <v>2.2427999999999999</v>
      </c>
      <c r="C22">
        <v>0.1263</v>
      </c>
      <c r="D22">
        <v>8.6999999999999994E-2</v>
      </c>
      <c r="E22" s="2">
        <v>2.5026666666666673E-2</v>
      </c>
      <c r="F22" s="3">
        <f t="shared" si="4"/>
        <v>2.0044733333333333</v>
      </c>
      <c r="G22">
        <v>20</v>
      </c>
      <c r="H22">
        <v>1.8915999999999999</v>
      </c>
      <c r="I22">
        <v>1.7218</v>
      </c>
      <c r="J22">
        <f t="shared" si="5"/>
        <v>1.6532733333333334</v>
      </c>
      <c r="K22" s="3">
        <f t="shared" ref="K22:K37" si="6">F22-I22</f>
        <v>0.28267333333333333</v>
      </c>
      <c r="M22">
        <f t="shared" ref="M22:M37" si="7">K22/F22</f>
        <v>0.14102124913942482</v>
      </c>
    </row>
    <row r="23" spans="1:13" x14ac:dyDescent="0.2">
      <c r="A23" t="s">
        <v>33</v>
      </c>
      <c r="B23">
        <v>2.2305000000000001</v>
      </c>
      <c r="C23">
        <v>0.1263</v>
      </c>
      <c r="D23">
        <v>8.6999999999999994E-2</v>
      </c>
      <c r="E23" s="2">
        <v>2.5026666666666673E-2</v>
      </c>
      <c r="F23" s="3">
        <f t="shared" si="4"/>
        <v>1.9921733333333336</v>
      </c>
      <c r="G23">
        <v>20</v>
      </c>
      <c r="H23">
        <v>1.7381</v>
      </c>
      <c r="I23">
        <v>1.5795999999999999</v>
      </c>
      <c r="J23">
        <f t="shared" si="5"/>
        <v>1.4997733333333334</v>
      </c>
      <c r="K23" s="3">
        <f t="shared" si="6"/>
        <v>0.41257333333333368</v>
      </c>
      <c r="M23">
        <f t="shared" si="7"/>
        <v>0.20709710667746462</v>
      </c>
    </row>
    <row r="24" spans="1:13" x14ac:dyDescent="0.2">
      <c r="A24" t="s">
        <v>34</v>
      </c>
      <c r="B24">
        <v>2.1951000000000001</v>
      </c>
      <c r="C24">
        <v>0.1263</v>
      </c>
      <c r="D24">
        <v>8.6999999999999994E-2</v>
      </c>
      <c r="E24" s="2">
        <v>2.5026666666666673E-2</v>
      </c>
      <c r="F24" s="3">
        <f t="shared" si="4"/>
        <v>1.9567733333333335</v>
      </c>
      <c r="G24">
        <v>20</v>
      </c>
      <c r="H24">
        <v>1.804</v>
      </c>
      <c r="I24">
        <v>1.6336999999999999</v>
      </c>
      <c r="J24">
        <f t="shared" si="5"/>
        <v>1.5656733333333335</v>
      </c>
      <c r="K24" s="3">
        <f t="shared" si="6"/>
        <v>0.32307333333333355</v>
      </c>
      <c r="M24">
        <f t="shared" si="7"/>
        <v>0.16510513907248678</v>
      </c>
    </row>
    <row r="25" spans="1:13" x14ac:dyDescent="0.2">
      <c r="A25" t="s">
        <v>35</v>
      </c>
      <c r="B25">
        <v>2.2549000000000001</v>
      </c>
      <c r="C25">
        <v>0.1263</v>
      </c>
      <c r="D25">
        <v>8.6999999999999994E-2</v>
      </c>
      <c r="E25" s="2">
        <v>2.5026666666666673E-2</v>
      </c>
      <c r="F25" s="3">
        <f t="shared" si="4"/>
        <v>2.0165733333333336</v>
      </c>
      <c r="G25">
        <v>20</v>
      </c>
      <c r="H25">
        <v>1.7698</v>
      </c>
      <c r="I25">
        <v>1.6259999999999999</v>
      </c>
      <c r="J25">
        <f t="shared" si="5"/>
        <v>1.5314733333333335</v>
      </c>
      <c r="K25" s="3">
        <f t="shared" si="6"/>
        <v>0.39057333333333366</v>
      </c>
      <c r="M25">
        <f t="shared" si="7"/>
        <v>0.19368169105347038</v>
      </c>
    </row>
    <row r="26" spans="1:13" x14ac:dyDescent="0.2">
      <c r="A26" t="s">
        <v>36</v>
      </c>
      <c r="B26">
        <v>2.1453000000000002</v>
      </c>
      <c r="C26">
        <v>0.1263</v>
      </c>
      <c r="D26">
        <v>8.6999999999999994E-2</v>
      </c>
      <c r="E26" s="2">
        <v>2.5026666666666673E-2</v>
      </c>
      <c r="F26" s="3">
        <f t="shared" si="4"/>
        <v>1.9069733333333336</v>
      </c>
      <c r="G26">
        <v>20</v>
      </c>
      <c r="H26">
        <v>1.7497</v>
      </c>
      <c r="I26">
        <v>1.5848</v>
      </c>
      <c r="J26">
        <f t="shared" si="5"/>
        <v>1.5113733333333335</v>
      </c>
      <c r="K26" s="3">
        <f t="shared" si="6"/>
        <v>0.32217333333333364</v>
      </c>
      <c r="M26">
        <f t="shared" si="7"/>
        <v>0.16894485502331807</v>
      </c>
    </row>
    <row r="27" spans="1:13" x14ac:dyDescent="0.2">
      <c r="A27" t="s">
        <v>37</v>
      </c>
      <c r="B27">
        <v>2.2292999999999998</v>
      </c>
      <c r="C27">
        <v>0.1263</v>
      </c>
      <c r="D27">
        <v>8.6999999999999994E-2</v>
      </c>
      <c r="E27" s="2">
        <v>2.5026666666666673E-2</v>
      </c>
      <c r="F27" s="3">
        <f t="shared" si="4"/>
        <v>1.9909733333333333</v>
      </c>
      <c r="G27">
        <v>20</v>
      </c>
      <c r="H27">
        <v>1.7592000000000001</v>
      </c>
      <c r="I27">
        <v>1.6123000000000001</v>
      </c>
      <c r="J27">
        <f t="shared" si="5"/>
        <v>1.5208733333333335</v>
      </c>
      <c r="K27" s="3">
        <f t="shared" si="6"/>
        <v>0.3786733333333332</v>
      </c>
      <c r="M27">
        <f t="shared" si="7"/>
        <v>0.19019508046315697</v>
      </c>
    </row>
    <row r="28" spans="1:13" x14ac:dyDescent="0.2">
      <c r="A28" t="s">
        <v>38</v>
      </c>
      <c r="B28">
        <v>2.2623000000000002</v>
      </c>
      <c r="C28">
        <v>0.1263</v>
      </c>
      <c r="D28">
        <v>8.6999999999999994E-2</v>
      </c>
      <c r="E28" s="2">
        <v>2.5026666666666673E-2</v>
      </c>
      <c r="F28" s="3">
        <f>B28-(C28+D28+E28)</f>
        <v>2.0239733333333336</v>
      </c>
      <c r="G28">
        <v>20</v>
      </c>
      <c r="H28">
        <v>1.7992999999999999</v>
      </c>
      <c r="I28">
        <v>1.6469</v>
      </c>
      <c r="J28">
        <f t="shared" si="5"/>
        <v>1.5609733333333333</v>
      </c>
      <c r="K28" s="3">
        <f t="shared" si="6"/>
        <v>0.37707333333333359</v>
      </c>
      <c r="M28">
        <f t="shared" si="7"/>
        <v>0.18630350861012671</v>
      </c>
    </row>
    <row r="29" spans="1:13" x14ac:dyDescent="0.2">
      <c r="A29" s="1" t="s">
        <v>21</v>
      </c>
      <c r="M29">
        <f>AVERAGE(M21:M28)</f>
        <v>0.17522549996630368</v>
      </c>
    </row>
    <row r="30" spans="1:13" x14ac:dyDescent="0.2">
      <c r="A30" t="s">
        <v>39</v>
      </c>
      <c r="B30">
        <v>2.1966000000000001</v>
      </c>
      <c r="C30">
        <v>0.1263</v>
      </c>
      <c r="D30">
        <v>8.6999999999999994E-2</v>
      </c>
      <c r="E30" s="2">
        <v>2.5026666666666673E-2</v>
      </c>
      <c r="F30" s="3">
        <f t="shared" si="4"/>
        <v>1.9582733333333335</v>
      </c>
      <c r="G30">
        <v>20</v>
      </c>
      <c r="H30">
        <v>1.9491000000000001</v>
      </c>
      <c r="I30">
        <v>1.8272999999999999</v>
      </c>
      <c r="J30">
        <f t="shared" si="5"/>
        <v>1.7107733333333335</v>
      </c>
      <c r="K30" s="3">
        <f t="shared" si="6"/>
        <v>0.13097333333333361</v>
      </c>
      <c r="M30">
        <f t="shared" si="7"/>
        <v>6.6882049152144366E-2</v>
      </c>
    </row>
    <row r="31" spans="1:13" x14ac:dyDescent="0.2">
      <c r="A31" t="s">
        <v>40</v>
      </c>
      <c r="B31">
        <v>2.2294</v>
      </c>
      <c r="C31">
        <v>0.1263</v>
      </c>
      <c r="D31">
        <v>8.6999999999999994E-2</v>
      </c>
      <c r="E31" s="2">
        <v>2.5026666666666673E-2</v>
      </c>
      <c r="F31" s="3">
        <f t="shared" si="4"/>
        <v>1.9910733333333335</v>
      </c>
      <c r="G31">
        <v>20</v>
      </c>
      <c r="H31">
        <v>1.9636</v>
      </c>
      <c r="I31">
        <v>1.7499</v>
      </c>
      <c r="J31">
        <f t="shared" si="5"/>
        <v>1.7252733333333334</v>
      </c>
      <c r="K31" s="3">
        <f t="shared" si="6"/>
        <v>0.24117333333333346</v>
      </c>
      <c r="M31">
        <f t="shared" si="7"/>
        <v>0.12112729817418416</v>
      </c>
    </row>
    <row r="32" spans="1:13" x14ac:dyDescent="0.2">
      <c r="A32" t="s">
        <v>41</v>
      </c>
      <c r="B32">
        <v>2.2545999999999999</v>
      </c>
      <c r="C32">
        <v>0.1263</v>
      </c>
      <c r="D32">
        <v>8.6999999999999994E-2</v>
      </c>
      <c r="E32" s="2">
        <v>2.5026666666666673E-2</v>
      </c>
      <c r="F32" s="3">
        <f t="shared" si="4"/>
        <v>2.0162733333333334</v>
      </c>
      <c r="G32">
        <v>20</v>
      </c>
      <c r="H32">
        <v>1.9258999999999999</v>
      </c>
      <c r="I32">
        <v>1.8312999999999999</v>
      </c>
      <c r="J32">
        <f t="shared" si="5"/>
        <v>1.6875733333333334</v>
      </c>
      <c r="K32" s="3">
        <f t="shared" si="6"/>
        <v>0.18497333333333343</v>
      </c>
      <c r="M32">
        <f t="shared" si="7"/>
        <v>9.1740207180904754E-2</v>
      </c>
    </row>
    <row r="33" spans="1:13" x14ac:dyDescent="0.2">
      <c r="A33" t="s">
        <v>42</v>
      </c>
      <c r="B33">
        <v>2.2444999999999999</v>
      </c>
      <c r="C33">
        <v>0.1263</v>
      </c>
      <c r="D33">
        <v>8.6999999999999994E-2</v>
      </c>
      <c r="E33" s="2">
        <v>2.5026666666666673E-2</v>
      </c>
      <c r="F33" s="3">
        <f t="shared" si="4"/>
        <v>2.0061733333333334</v>
      </c>
      <c r="G33">
        <v>20</v>
      </c>
      <c r="H33">
        <v>1.9744999999999999</v>
      </c>
      <c r="I33">
        <v>1.8515999999999999</v>
      </c>
      <c r="J33">
        <f t="shared" si="5"/>
        <v>1.7361733333333333</v>
      </c>
      <c r="K33" s="3">
        <f t="shared" si="6"/>
        <v>0.15457333333333345</v>
      </c>
      <c r="M33">
        <f t="shared" si="7"/>
        <v>7.704884257259266E-2</v>
      </c>
    </row>
    <row r="34" spans="1:13" x14ac:dyDescent="0.2">
      <c r="A34" t="s">
        <v>43</v>
      </c>
      <c r="B34">
        <v>2.2602000000000002</v>
      </c>
      <c r="C34">
        <v>0.1263</v>
      </c>
      <c r="D34">
        <v>8.6999999999999994E-2</v>
      </c>
      <c r="E34" s="2">
        <v>2.5026666666666673E-2</v>
      </c>
      <c r="F34" s="3">
        <f t="shared" si="4"/>
        <v>2.0218733333333336</v>
      </c>
      <c r="G34">
        <v>20</v>
      </c>
      <c r="H34">
        <v>1.9927999999999999</v>
      </c>
      <c r="I34">
        <v>1.7732000000000001</v>
      </c>
      <c r="J34">
        <f t="shared" si="5"/>
        <v>1.7544733333333333</v>
      </c>
      <c r="K34" s="3">
        <f t="shared" si="6"/>
        <v>0.24867333333333352</v>
      </c>
      <c r="M34">
        <f t="shared" si="7"/>
        <v>0.12299154909143672</v>
      </c>
    </row>
    <row r="35" spans="1:13" x14ac:dyDescent="0.2">
      <c r="A35" t="s">
        <v>44</v>
      </c>
      <c r="B35">
        <v>2.2591999999999999</v>
      </c>
      <c r="C35">
        <v>0.1263</v>
      </c>
      <c r="D35">
        <v>8.6999999999999994E-2</v>
      </c>
      <c r="E35" s="2">
        <v>2.5026666666666673E-2</v>
      </c>
      <c r="F35" s="3">
        <f t="shared" si="4"/>
        <v>2.0208733333333333</v>
      </c>
      <c r="G35">
        <v>20</v>
      </c>
      <c r="H35">
        <v>1.9556</v>
      </c>
      <c r="I35">
        <v>1.8463000000000001</v>
      </c>
      <c r="J35">
        <f t="shared" si="5"/>
        <v>1.7172733333333334</v>
      </c>
      <c r="K35" s="3">
        <f t="shared" si="6"/>
        <v>0.17457333333333325</v>
      </c>
      <c r="M35">
        <f t="shared" si="7"/>
        <v>8.6385094233186271E-2</v>
      </c>
    </row>
    <row r="36" spans="1:13" x14ac:dyDescent="0.2">
      <c r="A36" t="s">
        <v>45</v>
      </c>
      <c r="B36">
        <v>2.2416</v>
      </c>
      <c r="C36">
        <v>0.1263</v>
      </c>
      <c r="D36">
        <v>8.6999999999999994E-2</v>
      </c>
      <c r="E36" s="2">
        <v>2.5026666666666673E-2</v>
      </c>
      <c r="F36" s="3">
        <f t="shared" si="4"/>
        <v>2.0032733333333335</v>
      </c>
      <c r="G36">
        <v>20</v>
      </c>
      <c r="H36">
        <v>1.9426000000000001</v>
      </c>
      <c r="I36">
        <v>1.8043</v>
      </c>
      <c r="J36">
        <f t="shared" si="5"/>
        <v>1.7042733333333335</v>
      </c>
      <c r="K36" s="3">
        <f t="shared" si="6"/>
        <v>0.19897333333333345</v>
      </c>
      <c r="M36">
        <f t="shared" si="7"/>
        <v>9.932410621283172E-2</v>
      </c>
    </row>
    <row r="37" spans="1:13" x14ac:dyDescent="0.2">
      <c r="A37" t="s">
        <v>46</v>
      </c>
      <c r="B37">
        <v>2.2494000000000001</v>
      </c>
      <c r="C37">
        <v>0.1263</v>
      </c>
      <c r="D37">
        <v>8.6999999999999994E-2</v>
      </c>
      <c r="E37" s="2">
        <v>2.5026666666666673E-2</v>
      </c>
      <c r="F37" s="3">
        <f t="shared" si="4"/>
        <v>2.0110733333333335</v>
      </c>
      <c r="G37">
        <v>20</v>
      </c>
      <c r="H37">
        <v>1.9087000000000001</v>
      </c>
      <c r="I37">
        <v>1.7455000000000001</v>
      </c>
      <c r="J37">
        <f t="shared" si="5"/>
        <v>1.6703733333333335</v>
      </c>
      <c r="K37" s="3">
        <f t="shared" si="6"/>
        <v>0.26557333333333344</v>
      </c>
      <c r="M37">
        <f t="shared" si="7"/>
        <v>0.13205551927494774</v>
      </c>
    </row>
    <row r="38" spans="1:13" x14ac:dyDescent="0.2">
      <c r="A38" s="1" t="s">
        <v>30</v>
      </c>
      <c r="M38">
        <f>AVERAGE(M30:M37)</f>
        <v>9.9694333236528543E-2</v>
      </c>
    </row>
  </sheetData>
  <phoneticPr fontId="2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12fee1-7e9a-4d78-bb99-a4d2b678f9e3" xsi:nil="true"/>
    <lcf76f155ced4ddcb4097134ff3c332f xmlns="1efdee2a-a2a4-4927-b7bd-14345cc026d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FD15703DA6E14585E15CFE7CE9BA03" ma:contentTypeVersion="15" ma:contentTypeDescription="Create a new document." ma:contentTypeScope="" ma:versionID="20cd99aee647a8b4975c9ae8f9550333">
  <xsd:schema xmlns:xsd="http://www.w3.org/2001/XMLSchema" xmlns:xs="http://www.w3.org/2001/XMLSchema" xmlns:p="http://schemas.microsoft.com/office/2006/metadata/properties" xmlns:ns2="1efdee2a-a2a4-4927-b7bd-14345cc026d0" xmlns:ns3="1412fee1-7e9a-4d78-bb99-a4d2b678f9e3" targetNamespace="http://schemas.microsoft.com/office/2006/metadata/properties" ma:root="true" ma:fieldsID="49a1d36d7db4863b1d7aff227e429e0a" ns2:_="" ns3:_="">
    <xsd:import namespace="1efdee2a-a2a4-4927-b7bd-14345cc026d0"/>
    <xsd:import namespace="1412fee1-7e9a-4d78-bb99-a4d2b678f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dee2a-a2a4-4927-b7bd-14345cc026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03d54ad-dc9a-46ea-91d5-1c5dbde8bdd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12fee1-7e9a-4d78-bb99-a4d2b678f9e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937b73f-8c94-495a-add6-c48b5317c1fb}" ma:internalName="TaxCatchAll" ma:showField="CatchAllData" ma:web="1412fee1-7e9a-4d78-bb99-a4d2b678f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48346A-DFB9-40E9-90D9-1DD589199CAE}">
  <ds:schemaRefs>
    <ds:schemaRef ds:uri="http://schemas.microsoft.com/office/infopath/2007/PartnerControls"/>
    <ds:schemaRef ds:uri="1412fee1-7e9a-4d78-bb99-a4d2b678f9e3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1efdee2a-a2a4-4927-b7bd-14345cc026d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B6FA350-5783-4E60-A9A5-10422576D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dee2a-a2a4-4927-b7bd-14345cc026d0"/>
    <ds:schemaRef ds:uri="1412fee1-7e9a-4d78-bb99-a4d2b678f9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1B87B20-61D7-4CE6-8632-5F489A641D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sheet</vt:lpstr>
      <vt:lpstr>LeachingTBICorrectionFactor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Rosie Adams</dc:creator>
  <cp:keywords/>
  <dc:description/>
  <cp:lastModifiedBy>Victoria Mason</cp:lastModifiedBy>
  <cp:revision/>
  <dcterms:created xsi:type="dcterms:W3CDTF">2023-04-19T08:09:17Z</dcterms:created>
  <dcterms:modified xsi:type="dcterms:W3CDTF">2024-06-10T13:02:57Z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0x010100EEFD15703DA6E14585E15CFE7CE9BA03</vt:lpwstr>
  </property>
  <property fmtid="{D5CDD505-2E9C-101B-9397-08002B2CF9AE}" pid="3" name="MediaServiceImageTags">
    <vt:lpwstr/>
  </property>
</Properties>
</file>