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DF1CA746-655B-4516-814A-4F9E6C77CB9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rying samples" sheetId="1" r:id="rId1"/>
    <sheet name="ICP-FE-raw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J20" i="1" s="1"/>
  <c r="M20" i="1" l="1"/>
  <c r="E40" i="2" l="1"/>
  <c r="C40" i="2"/>
  <c r="C18" i="2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45" i="2" s="1"/>
  <c r="D18" i="2"/>
  <c r="D34" i="2" s="1"/>
  <c r="E18" i="2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45" i="2" s="1"/>
  <c r="B19" i="2"/>
  <c r="B35" i="2" s="1"/>
  <c r="B20" i="2"/>
  <c r="B36" i="2" s="1"/>
  <c r="B21" i="2"/>
  <c r="B37" i="2" s="1"/>
  <c r="B22" i="2"/>
  <c r="B38" i="2" s="1"/>
  <c r="B23" i="2"/>
  <c r="B39" i="2" s="1"/>
  <c r="B24" i="2"/>
  <c r="B40" i="2" s="1"/>
  <c r="B25" i="2"/>
  <c r="B41" i="2" s="1"/>
  <c r="B26" i="2"/>
  <c r="B42" i="2" s="1"/>
  <c r="B27" i="2"/>
  <c r="B43" i="2" s="1"/>
  <c r="B28" i="2"/>
  <c r="B44" i="2" s="1"/>
  <c r="B29" i="2"/>
  <c r="B45" i="2" s="1"/>
  <c r="B18" i="2"/>
  <c r="B34" i="2" s="1"/>
  <c r="C48" i="2" l="1"/>
  <c r="C64" i="2" s="1"/>
  <c r="C41" i="2"/>
  <c r="E41" i="2"/>
  <c r="C39" i="2"/>
  <c r="E39" i="2"/>
  <c r="D19" i="2"/>
  <c r="C34" i="2"/>
  <c r="C38" i="2"/>
  <c r="E34" i="2"/>
  <c r="E38" i="2"/>
  <c r="C37" i="2"/>
  <c r="E37" i="2"/>
  <c r="C44" i="2"/>
  <c r="C36" i="2"/>
  <c r="E44" i="2"/>
  <c r="E36" i="2"/>
  <c r="C43" i="2"/>
  <c r="C62" i="2" s="1"/>
  <c r="C35" i="2"/>
  <c r="C54" i="2" s="1"/>
  <c r="E43" i="2"/>
  <c r="E35" i="2"/>
  <c r="C42" i="2"/>
  <c r="E42" i="2"/>
  <c r="G25" i="1"/>
  <c r="J25" i="1" s="1"/>
  <c r="L25" i="1"/>
  <c r="L26" i="1"/>
  <c r="C55" i="2" l="1"/>
  <c r="C53" i="2"/>
  <c r="C57" i="2"/>
  <c r="C56" i="2"/>
  <c r="C60" i="2"/>
  <c r="C59" i="2"/>
  <c r="C63" i="2"/>
  <c r="D20" i="2"/>
  <c r="D35" i="2"/>
  <c r="C61" i="2"/>
  <c r="C58" i="2"/>
  <c r="M25" i="1"/>
  <c r="G26" i="1"/>
  <c r="G21" i="1"/>
  <c r="G22" i="1"/>
  <c r="D26" i="1"/>
  <c r="D25" i="1"/>
  <c r="D21" i="1"/>
  <c r="D22" i="1"/>
  <c r="D20" i="1"/>
  <c r="D21" i="2" l="1"/>
  <c r="D36" i="2"/>
  <c r="M22" i="1"/>
  <c r="J22" i="1"/>
  <c r="E48" i="2" s="1"/>
  <c r="M21" i="1"/>
  <c r="M30" i="1" s="1"/>
  <c r="M31" i="1" s="1"/>
  <c r="J21" i="1"/>
  <c r="M26" i="1"/>
  <c r="J26" i="1"/>
  <c r="E59" i="2" l="1"/>
  <c r="E64" i="2"/>
  <c r="E60" i="2"/>
  <c r="E61" i="2"/>
  <c r="E62" i="2"/>
  <c r="E53" i="2"/>
  <c r="E55" i="2"/>
  <c r="E63" i="2"/>
  <c r="E54" i="2"/>
  <c r="E58" i="2"/>
  <c r="E56" i="2"/>
  <c r="E57" i="2"/>
  <c r="D22" i="2"/>
  <c r="D37" i="2"/>
  <c r="D23" i="2" l="1"/>
  <c r="D38" i="2"/>
  <c r="D24" i="2" l="1"/>
  <c r="D39" i="2"/>
  <c r="D25" i="2" l="1"/>
  <c r="D40" i="2"/>
  <c r="D26" i="2" l="1"/>
  <c r="D41" i="2"/>
  <c r="D27" i="2" l="1"/>
  <c r="D42" i="2"/>
  <c r="D28" i="2" l="1"/>
  <c r="D43" i="2"/>
  <c r="D29" i="2" l="1"/>
  <c r="D45" i="2" s="1"/>
  <c r="D44" i="2"/>
  <c r="D48" i="2" l="1"/>
  <c r="D64" i="2" s="1"/>
  <c r="D53" i="2" l="1"/>
  <c r="D54" i="2"/>
  <c r="D55" i="2"/>
  <c r="D56" i="2"/>
  <c r="D57" i="2"/>
  <c r="D58" i="2"/>
  <c r="D59" i="2"/>
  <c r="D60" i="2"/>
  <c r="D61" i="2"/>
  <c r="D62" i="2"/>
  <c r="D63" i="2"/>
</calcChain>
</file>

<file path=xl/sharedStrings.xml><?xml version="1.0" encoding="utf-8"?>
<sst xmlns="http://schemas.openxmlformats.org/spreadsheetml/2006/main" count="55" uniqueCount="31">
  <si>
    <t>T1</t>
  </si>
  <si>
    <t>T2</t>
  </si>
  <si>
    <t>T3</t>
  </si>
  <si>
    <t>T4</t>
  </si>
  <si>
    <t>I3</t>
  </si>
  <si>
    <t>I4</t>
  </si>
  <si>
    <t>Empty box</t>
  </si>
  <si>
    <t>water+ sample (g)</t>
  </si>
  <si>
    <t>Fe (mg/l)</t>
  </si>
  <si>
    <t>Na4FeCN</t>
  </si>
  <si>
    <t>Fe</t>
  </si>
  <si>
    <t>leachant volume (ml)</t>
  </si>
  <si>
    <t>Leaching test equivalent (mg/l)</t>
  </si>
  <si>
    <t>average left</t>
  </si>
  <si>
    <t>initial</t>
  </si>
  <si>
    <t>Diffused cumulative</t>
  </si>
  <si>
    <t>Na4FeCN (mg/l)</t>
  </si>
  <si>
    <t>Na4FeCN (mg)</t>
  </si>
  <si>
    <t>Time</t>
  </si>
  <si>
    <t>Cumulative</t>
  </si>
  <si>
    <t>Cumulative in absolute weight (mg)</t>
  </si>
  <si>
    <t>Initial amount</t>
  </si>
  <si>
    <t>Cumulative diffused as a ratio</t>
  </si>
  <si>
    <t>`</t>
  </si>
  <si>
    <t>T2-T4, specimens after leaching test</t>
  </si>
  <si>
    <t>I3,I4 samples before leaching test</t>
  </si>
  <si>
    <t>Water (g)</t>
  </si>
  <si>
    <t>Sample (g)</t>
  </si>
  <si>
    <t>ICP measurements</t>
  </si>
  <si>
    <t>Calculation of absolute amounts from CWE</t>
  </si>
  <si>
    <t>Final amount for calculating diffusion coefficient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</si>
</sst>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tabSelected="1" topLeftCell="A13" workbookViewId="0">
      <selection activeCell="M18" sqref="M18"/>
    </sheetView>
  </sheetViews>
  <sheetFormatPr defaultRowHeight="14.5" x14ac:dyDescent="0.35"/>
  <cols>
    <col min="2" max="2" width="14.1796875" customWidth="1"/>
    <col min="11" max="11" width="21.54296875" customWidth="1"/>
    <col min="12" max="12" width="20.453125" customWidth="1"/>
    <col min="13" max="13" width="31.81640625" customWidth="1"/>
  </cols>
  <sheetData>
    <row r="1" spans="1:4" x14ac:dyDescent="0.35">
      <c r="B1" t="s">
        <v>6</v>
      </c>
      <c r="C1" s="1">
        <v>44705</v>
      </c>
      <c r="D1" s="1">
        <v>44706</v>
      </c>
    </row>
    <row r="2" spans="1:4" x14ac:dyDescent="0.35">
      <c r="A2" t="s">
        <v>0</v>
      </c>
      <c r="B2">
        <v>3.17</v>
      </c>
      <c r="C2">
        <v>91.491</v>
      </c>
    </row>
    <row r="3" spans="1:4" x14ac:dyDescent="0.35">
      <c r="A3" t="s">
        <v>1</v>
      </c>
      <c r="B3">
        <v>3.17</v>
      </c>
      <c r="C3">
        <v>88.88</v>
      </c>
    </row>
    <row r="4" spans="1:4" x14ac:dyDescent="0.35">
      <c r="A4" t="s">
        <v>2</v>
      </c>
      <c r="B4">
        <v>3.1720000000000002</v>
      </c>
      <c r="C4">
        <v>88.114999999999995</v>
      </c>
    </row>
    <row r="5" spans="1:4" x14ac:dyDescent="0.35">
      <c r="A5" t="s">
        <v>3</v>
      </c>
      <c r="B5">
        <v>3.1720000000000002</v>
      </c>
      <c r="C5">
        <v>96.514200000000002</v>
      </c>
    </row>
    <row r="7" spans="1:4" x14ac:dyDescent="0.35">
      <c r="A7" t="s">
        <v>4</v>
      </c>
      <c r="B7">
        <v>3.173</v>
      </c>
      <c r="C7">
        <v>91.364999999999995</v>
      </c>
    </row>
    <row r="8" spans="1:4" x14ac:dyDescent="0.35">
      <c r="A8" t="s">
        <v>5</v>
      </c>
      <c r="B8">
        <v>3.1720000000000002</v>
      </c>
    </row>
    <row r="12" spans="1:4" x14ac:dyDescent="0.35">
      <c r="A12" t="s">
        <v>9</v>
      </c>
      <c r="B12">
        <v>484.06</v>
      </c>
    </row>
    <row r="13" spans="1:4" x14ac:dyDescent="0.35">
      <c r="A13" t="s">
        <v>10</v>
      </c>
      <c r="B13">
        <v>55.85</v>
      </c>
    </row>
    <row r="17" spans="1:13" x14ac:dyDescent="0.35">
      <c r="A17" t="s">
        <v>24</v>
      </c>
      <c r="F17" t="s">
        <v>28</v>
      </c>
      <c r="J17" t="s">
        <v>29</v>
      </c>
      <c r="M17" t="s">
        <v>30</v>
      </c>
    </row>
    <row r="18" spans="1:13" ht="29" x14ac:dyDescent="0.35">
      <c r="B18" s="2" t="s">
        <v>7</v>
      </c>
      <c r="C18" t="s">
        <v>26</v>
      </c>
      <c r="D18" t="s">
        <v>27</v>
      </c>
      <c r="F18" t="s">
        <v>8</v>
      </c>
      <c r="G18" t="s">
        <v>16</v>
      </c>
      <c r="J18" t="s">
        <v>17</v>
      </c>
      <c r="L18" t="s">
        <v>11</v>
      </c>
      <c r="M18" t="s">
        <v>12</v>
      </c>
    </row>
    <row r="19" spans="1:13" x14ac:dyDescent="0.35">
      <c r="A19" t="s">
        <v>0</v>
      </c>
      <c r="E19" s="3"/>
      <c r="F19">
        <v>0</v>
      </c>
      <c r="J19">
        <v>0</v>
      </c>
    </row>
    <row r="20" spans="1:13" ht="18" x14ac:dyDescent="0.4">
      <c r="A20" t="s">
        <v>1</v>
      </c>
      <c r="B20">
        <v>150.94</v>
      </c>
      <c r="C20">
        <v>75.47</v>
      </c>
      <c r="D20">
        <f>B20-C20</f>
        <v>75.47</v>
      </c>
      <c r="F20" s="3">
        <v>82.7</v>
      </c>
      <c r="G20">
        <f>F20/$B$13*$B$12</f>
        <v>716.77282005371535</v>
      </c>
      <c r="J20" s="4">
        <f>G20*C20/1000</f>
        <v>54.094844729453897</v>
      </c>
      <c r="L20">
        <v>452.70350000000002</v>
      </c>
      <c r="M20">
        <f>G20*C20/L20</f>
        <v>119.49287939999115</v>
      </c>
    </row>
    <row r="21" spans="1:13" ht="18" x14ac:dyDescent="0.4">
      <c r="A21" t="s">
        <v>2</v>
      </c>
      <c r="B21">
        <v>151.452</v>
      </c>
      <c r="C21">
        <v>75.695999999999998</v>
      </c>
      <c r="D21">
        <f t="shared" ref="D21:D26" si="0">B21-C21</f>
        <v>75.756</v>
      </c>
      <c r="F21">
        <v>75.8</v>
      </c>
      <c r="G21">
        <f t="shared" ref="G21:G26" si="1">F21/$B$13*$B$12</f>
        <v>656.9695255147717</v>
      </c>
      <c r="J21" s="4">
        <f t="shared" ref="J21:J25" si="2">G21*C21/1000</f>
        <v>49.729965203366156</v>
      </c>
      <c r="L21">
        <v>435.63</v>
      </c>
      <c r="M21">
        <f t="shared" ref="M21:M22" si="3">G21*C21/L21</f>
        <v>114.15642908745072</v>
      </c>
    </row>
    <row r="22" spans="1:13" ht="18" x14ac:dyDescent="0.4">
      <c r="A22" t="s">
        <v>3</v>
      </c>
      <c r="B22">
        <v>169.09</v>
      </c>
      <c r="C22">
        <v>84.57</v>
      </c>
      <c r="D22">
        <f t="shared" si="0"/>
        <v>84.52000000000001</v>
      </c>
      <c r="F22">
        <v>91.5</v>
      </c>
      <c r="G22">
        <f t="shared" si="1"/>
        <v>793.0436884512086</v>
      </c>
      <c r="J22" s="4">
        <f t="shared" si="2"/>
        <v>67.067704732318703</v>
      </c>
      <c r="L22">
        <v>498.59</v>
      </c>
      <c r="M22">
        <f t="shared" si="3"/>
        <v>134.51474103435427</v>
      </c>
    </row>
    <row r="23" spans="1:13" ht="18" x14ac:dyDescent="0.4">
      <c r="J23" s="4"/>
    </row>
    <row r="24" spans="1:13" ht="18" x14ac:dyDescent="0.4">
      <c r="A24" t="s">
        <v>25</v>
      </c>
      <c r="J24" s="4"/>
    </row>
    <row r="25" spans="1:13" ht="18" x14ac:dyDescent="0.4">
      <c r="A25" t="s">
        <v>4</v>
      </c>
      <c r="B25">
        <v>160.518</v>
      </c>
      <c r="C25">
        <v>80.287999999999997</v>
      </c>
      <c r="D25">
        <f t="shared" si="0"/>
        <v>80.23</v>
      </c>
      <c r="F25">
        <v>332</v>
      </c>
      <c r="G25">
        <f>F25/$B$13*$B$12</f>
        <v>2877.4918531781559</v>
      </c>
      <c r="J25" s="4">
        <f t="shared" si="2"/>
        <v>231.02806590796777</v>
      </c>
      <c r="L25">
        <f>AVERAGE(L20:L22)</f>
        <v>462.30783333333329</v>
      </c>
      <c r="M25">
        <f>G25*C25/L25</f>
        <v>499.72777714409148</v>
      </c>
    </row>
    <row r="26" spans="1:13" ht="18" x14ac:dyDescent="0.4">
      <c r="A26" t="s">
        <v>5</v>
      </c>
      <c r="B26">
        <v>162.51499999999999</v>
      </c>
      <c r="C26">
        <v>81.304000000000002</v>
      </c>
      <c r="D26">
        <f t="shared" si="0"/>
        <v>81.210999999999984</v>
      </c>
      <c r="F26">
        <v>369</v>
      </c>
      <c r="G26">
        <f t="shared" si="1"/>
        <v>3198.1761862130707</v>
      </c>
      <c r="J26" s="4">
        <f>G26*C26/1000</f>
        <v>260.02451664386751</v>
      </c>
      <c r="L26">
        <f>AVERAGE(L20:L22)</f>
        <v>462.30783333333329</v>
      </c>
      <c r="M26">
        <f>G26*C26/L26</f>
        <v>562.44886609218361</v>
      </c>
    </row>
    <row r="29" spans="1:13" x14ac:dyDescent="0.35">
      <c r="L29" t="s">
        <v>15</v>
      </c>
      <c r="M29">
        <v>555.75</v>
      </c>
    </row>
    <row r="30" spans="1:13" x14ac:dyDescent="0.35">
      <c r="L30" t="s">
        <v>13</v>
      </c>
      <c r="M30">
        <f>AVERAGE(M20:M22)</f>
        <v>122.72134984059873</v>
      </c>
    </row>
    <row r="31" spans="1:13" x14ac:dyDescent="0.35">
      <c r="L31" t="s">
        <v>14</v>
      </c>
      <c r="M31">
        <f>M29+M30</f>
        <v>678.47134984059869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4"/>
  <sheetViews>
    <sheetView topLeftCell="A46" workbookViewId="0">
      <selection activeCell="J49" sqref="J49"/>
    </sheetView>
  </sheetViews>
  <sheetFormatPr defaultRowHeight="14.5" x14ac:dyDescent="0.35"/>
  <sheetData>
    <row r="1" spans="1:5" x14ac:dyDescent="0.35">
      <c r="A1" t="s">
        <v>18</v>
      </c>
      <c r="B1" t="s">
        <v>0</v>
      </c>
      <c r="C1" t="s">
        <v>1</v>
      </c>
      <c r="D1" t="s">
        <v>2</v>
      </c>
      <c r="E1" t="s">
        <v>3</v>
      </c>
    </row>
    <row r="2" spans="1:5" x14ac:dyDescent="0.35">
      <c r="A2" s="5">
        <v>8.3333333328482695E-2</v>
      </c>
      <c r="B2">
        <v>0</v>
      </c>
      <c r="C2">
        <v>13</v>
      </c>
      <c r="D2">
        <v>13.9</v>
      </c>
      <c r="E2">
        <v>13.8</v>
      </c>
    </row>
    <row r="3" spans="1:5" x14ac:dyDescent="0.35">
      <c r="A3" s="5">
        <v>0.20833333332848269</v>
      </c>
      <c r="B3">
        <v>0</v>
      </c>
      <c r="C3">
        <v>4.4000000000000004</v>
      </c>
      <c r="D3">
        <v>4.3</v>
      </c>
      <c r="E3">
        <v>5.3</v>
      </c>
    </row>
    <row r="4" spans="1:5" x14ac:dyDescent="0.35">
      <c r="A4" s="5">
        <v>1</v>
      </c>
      <c r="B4">
        <v>0</v>
      </c>
      <c r="C4">
        <v>12.4</v>
      </c>
      <c r="D4">
        <v>12.4</v>
      </c>
      <c r="E4">
        <v>13.1</v>
      </c>
    </row>
    <row r="5" spans="1:5" x14ac:dyDescent="0.35">
      <c r="A5" s="5">
        <v>1.9777777777781012</v>
      </c>
      <c r="B5">
        <v>0</v>
      </c>
      <c r="C5">
        <v>7.5</v>
      </c>
      <c r="D5">
        <v>7.6</v>
      </c>
      <c r="E5">
        <v>8.1999999999999993</v>
      </c>
    </row>
    <row r="6" spans="1:5" x14ac:dyDescent="0.35">
      <c r="A6" s="5">
        <v>3.0215277777751908</v>
      </c>
      <c r="B6">
        <v>0</v>
      </c>
      <c r="C6">
        <v>5.0999999999999996</v>
      </c>
      <c r="D6">
        <v>5.4</v>
      </c>
      <c r="E6">
        <v>5.5</v>
      </c>
    </row>
    <row r="7" spans="1:5" x14ac:dyDescent="0.35">
      <c r="A7" s="5">
        <v>4</v>
      </c>
      <c r="B7">
        <v>0</v>
      </c>
      <c r="C7">
        <v>3.6</v>
      </c>
      <c r="D7">
        <v>3.8</v>
      </c>
      <c r="E7">
        <v>4</v>
      </c>
    </row>
    <row r="8" spans="1:5" x14ac:dyDescent="0.35">
      <c r="A8" s="5">
        <v>4.9881944444423425</v>
      </c>
      <c r="B8">
        <v>0</v>
      </c>
      <c r="C8">
        <v>2.9</v>
      </c>
      <c r="D8">
        <v>3</v>
      </c>
      <c r="E8">
        <v>3.3</v>
      </c>
    </row>
    <row r="9" spans="1:5" x14ac:dyDescent="0.35">
      <c r="A9" s="5">
        <v>6</v>
      </c>
      <c r="B9">
        <v>0</v>
      </c>
      <c r="C9">
        <v>2.6</v>
      </c>
      <c r="D9">
        <v>2.8</v>
      </c>
      <c r="E9">
        <v>2.8</v>
      </c>
    </row>
    <row r="10" spans="1:5" x14ac:dyDescent="0.35">
      <c r="A10" s="5">
        <v>6.9986111111065838</v>
      </c>
      <c r="B10">
        <v>0</v>
      </c>
      <c r="C10">
        <v>2.2999999999999998</v>
      </c>
      <c r="D10">
        <v>2.2000000000000002</v>
      </c>
      <c r="E10">
        <v>2.5</v>
      </c>
    </row>
    <row r="11" spans="1:5" x14ac:dyDescent="0.35">
      <c r="A11" s="5">
        <v>8.0138888888832298</v>
      </c>
      <c r="B11">
        <v>0</v>
      </c>
      <c r="C11">
        <v>1.9</v>
      </c>
      <c r="D11">
        <v>1.9</v>
      </c>
      <c r="E11">
        <v>2.1</v>
      </c>
    </row>
    <row r="12" spans="1:5" x14ac:dyDescent="0.35">
      <c r="A12" s="5">
        <v>9.0034722222189885</v>
      </c>
      <c r="B12">
        <v>0</v>
      </c>
      <c r="C12">
        <v>1.7</v>
      </c>
      <c r="D12">
        <v>1.8</v>
      </c>
      <c r="E12">
        <v>1.9</v>
      </c>
    </row>
    <row r="13" spans="1:5" x14ac:dyDescent="0.35">
      <c r="A13" s="5">
        <v>10</v>
      </c>
      <c r="B13">
        <v>0</v>
      </c>
      <c r="C13">
        <v>1.6</v>
      </c>
      <c r="D13">
        <v>1.6</v>
      </c>
      <c r="E13">
        <v>1.8</v>
      </c>
    </row>
    <row r="16" spans="1:5" x14ac:dyDescent="0.35">
      <c r="B16" t="s">
        <v>19</v>
      </c>
    </row>
    <row r="17" spans="1:5" x14ac:dyDescent="0.35">
      <c r="A17" t="s">
        <v>18</v>
      </c>
      <c r="B17" t="s">
        <v>0</v>
      </c>
      <c r="C17" t="s">
        <v>1</v>
      </c>
      <c r="D17" t="s">
        <v>2</v>
      </c>
      <c r="E17" t="s">
        <v>3</v>
      </c>
    </row>
    <row r="18" spans="1:5" x14ac:dyDescent="0.35">
      <c r="A18" s="5">
        <v>8.3333333328482695E-2</v>
      </c>
      <c r="B18">
        <f>B2</f>
        <v>0</v>
      </c>
      <c r="C18">
        <f>C2</f>
        <v>13</v>
      </c>
      <c r="D18">
        <f t="shared" ref="D18:E18" si="0">D2</f>
        <v>13.9</v>
      </c>
      <c r="E18">
        <f t="shared" si="0"/>
        <v>13.8</v>
      </c>
    </row>
    <row r="19" spans="1:5" x14ac:dyDescent="0.35">
      <c r="A19" s="5">
        <v>0.20833333332848269</v>
      </c>
      <c r="B19">
        <f t="shared" ref="B19:B29" si="1">B3</f>
        <v>0</v>
      </c>
      <c r="C19">
        <f>C18+C3</f>
        <v>17.399999999999999</v>
      </c>
      <c r="D19">
        <f t="shared" ref="D19:E29" si="2">D18+D3</f>
        <v>18.2</v>
      </c>
      <c r="E19">
        <f t="shared" si="2"/>
        <v>19.100000000000001</v>
      </c>
    </row>
    <row r="20" spans="1:5" x14ac:dyDescent="0.35">
      <c r="A20" s="5">
        <v>1</v>
      </c>
      <c r="B20">
        <f t="shared" si="1"/>
        <v>0</v>
      </c>
      <c r="C20">
        <f t="shared" ref="C20:C29" si="3">C19+C4</f>
        <v>29.799999999999997</v>
      </c>
      <c r="D20">
        <f t="shared" si="2"/>
        <v>30.6</v>
      </c>
      <c r="E20">
        <f t="shared" si="2"/>
        <v>32.200000000000003</v>
      </c>
    </row>
    <row r="21" spans="1:5" x14ac:dyDescent="0.35">
      <c r="A21" s="5">
        <v>1.9777777777781012</v>
      </c>
      <c r="B21">
        <f t="shared" si="1"/>
        <v>0</v>
      </c>
      <c r="C21">
        <f t="shared" si="3"/>
        <v>37.299999999999997</v>
      </c>
      <c r="D21">
        <f t="shared" si="2"/>
        <v>38.200000000000003</v>
      </c>
      <c r="E21">
        <f t="shared" si="2"/>
        <v>40.400000000000006</v>
      </c>
    </row>
    <row r="22" spans="1:5" x14ac:dyDescent="0.35">
      <c r="A22" s="5">
        <v>3.0215277777751908</v>
      </c>
      <c r="B22">
        <f t="shared" si="1"/>
        <v>0</v>
      </c>
      <c r="C22">
        <f t="shared" si="3"/>
        <v>42.4</v>
      </c>
      <c r="D22">
        <f t="shared" si="2"/>
        <v>43.6</v>
      </c>
      <c r="E22">
        <f t="shared" si="2"/>
        <v>45.900000000000006</v>
      </c>
    </row>
    <row r="23" spans="1:5" x14ac:dyDescent="0.35">
      <c r="A23" s="5">
        <v>4</v>
      </c>
      <c r="B23">
        <f t="shared" si="1"/>
        <v>0</v>
      </c>
      <c r="C23">
        <f t="shared" si="3"/>
        <v>46</v>
      </c>
      <c r="D23">
        <f t="shared" si="2"/>
        <v>47.4</v>
      </c>
      <c r="E23">
        <f t="shared" si="2"/>
        <v>49.900000000000006</v>
      </c>
    </row>
    <row r="24" spans="1:5" x14ac:dyDescent="0.35">
      <c r="A24" s="5">
        <v>4.9881944444423425</v>
      </c>
      <c r="B24">
        <f t="shared" si="1"/>
        <v>0</v>
      </c>
      <c r="C24">
        <f t="shared" si="3"/>
        <v>48.9</v>
      </c>
      <c r="D24">
        <f t="shared" si="2"/>
        <v>50.4</v>
      </c>
      <c r="E24">
        <f t="shared" si="2"/>
        <v>53.2</v>
      </c>
    </row>
    <row r="25" spans="1:5" x14ac:dyDescent="0.35">
      <c r="A25" s="5">
        <v>6</v>
      </c>
      <c r="B25">
        <f t="shared" si="1"/>
        <v>0</v>
      </c>
      <c r="C25">
        <f t="shared" si="3"/>
        <v>51.5</v>
      </c>
      <c r="D25">
        <f t="shared" si="2"/>
        <v>53.199999999999996</v>
      </c>
      <c r="E25">
        <f t="shared" si="2"/>
        <v>56</v>
      </c>
    </row>
    <row r="26" spans="1:5" x14ac:dyDescent="0.35">
      <c r="A26" s="5">
        <v>6.9986111111065838</v>
      </c>
      <c r="B26">
        <f t="shared" si="1"/>
        <v>0</v>
      </c>
      <c r="C26">
        <f t="shared" si="3"/>
        <v>53.8</v>
      </c>
      <c r="D26">
        <f t="shared" si="2"/>
        <v>55.4</v>
      </c>
      <c r="E26">
        <f t="shared" si="2"/>
        <v>58.5</v>
      </c>
    </row>
    <row r="27" spans="1:5" x14ac:dyDescent="0.35">
      <c r="A27" s="5">
        <v>8.0138888888832298</v>
      </c>
      <c r="B27">
        <f t="shared" si="1"/>
        <v>0</v>
      </c>
      <c r="C27">
        <f t="shared" si="3"/>
        <v>55.699999999999996</v>
      </c>
      <c r="D27">
        <f t="shared" si="2"/>
        <v>57.3</v>
      </c>
      <c r="E27">
        <f t="shared" si="2"/>
        <v>60.6</v>
      </c>
    </row>
    <row r="28" spans="1:5" x14ac:dyDescent="0.35">
      <c r="A28" s="5">
        <v>9.0034722222189885</v>
      </c>
      <c r="B28">
        <f t="shared" si="1"/>
        <v>0</v>
      </c>
      <c r="C28">
        <f t="shared" si="3"/>
        <v>57.4</v>
      </c>
      <c r="D28">
        <f t="shared" si="2"/>
        <v>59.099999999999994</v>
      </c>
      <c r="E28">
        <f t="shared" si="2"/>
        <v>62.5</v>
      </c>
    </row>
    <row r="29" spans="1:5" x14ac:dyDescent="0.35">
      <c r="A29" s="5">
        <v>10</v>
      </c>
      <c r="B29">
        <f t="shared" si="1"/>
        <v>0</v>
      </c>
      <c r="C29">
        <f t="shared" si="3"/>
        <v>59</v>
      </c>
      <c r="D29">
        <f t="shared" si="2"/>
        <v>60.699999999999996</v>
      </c>
      <c r="E29">
        <f t="shared" si="2"/>
        <v>64.3</v>
      </c>
    </row>
    <row r="32" spans="1:5" x14ac:dyDescent="0.35">
      <c r="B32" t="s">
        <v>20</v>
      </c>
    </row>
    <row r="33" spans="1:5" x14ac:dyDescent="0.35">
      <c r="A33" t="s">
        <v>18</v>
      </c>
      <c r="B33" t="s">
        <v>0</v>
      </c>
      <c r="C33" t="s">
        <v>1</v>
      </c>
      <c r="D33" t="s">
        <v>2</v>
      </c>
      <c r="E33" t="s">
        <v>3</v>
      </c>
    </row>
    <row r="34" spans="1:5" x14ac:dyDescent="0.35">
      <c r="A34" s="5">
        <v>8.3333333328482695E-2</v>
      </c>
      <c r="B34">
        <f>B18</f>
        <v>0</v>
      </c>
      <c r="C34">
        <f>C18*484/55.85*'Drying samples'!$L$20/1000</f>
        <v>51.001081862130711</v>
      </c>
      <c r="D34">
        <f>D18*484/55.85*'Drying samples'!$L$21/1000</f>
        <v>52.475279999999998</v>
      </c>
      <c r="E34">
        <f>E18*484/55.85*'Drying samples'!$L$22/1000</f>
        <v>59.627257439570279</v>
      </c>
    </row>
    <row r="35" spans="1:5" x14ac:dyDescent="0.35">
      <c r="A35" s="5">
        <v>0.20833333332848269</v>
      </c>
      <c r="B35">
        <f t="shared" ref="B35:B45" si="4">B19</f>
        <v>0</v>
      </c>
      <c r="C35">
        <f>C19*484/55.85*'Drying samples'!$L$20/1000</f>
        <v>68.262986492390326</v>
      </c>
      <c r="D35">
        <f>D19*484/55.85*'Drying samples'!$L$21/1000</f>
        <v>68.708639999999988</v>
      </c>
      <c r="E35">
        <f>E19*484/55.85*'Drying samples'!$L$22/1000</f>
        <v>82.527580948970467</v>
      </c>
    </row>
    <row r="36" spans="1:5" x14ac:dyDescent="0.35">
      <c r="A36" s="5">
        <v>1</v>
      </c>
      <c r="B36">
        <f t="shared" si="4"/>
        <v>0</v>
      </c>
      <c r="C36">
        <f>C20*484/55.85*'Drying samples'!$L$20/1000</f>
        <v>116.91017226857655</v>
      </c>
      <c r="D36">
        <f>D20*484/55.85*'Drying samples'!$L$21/1000</f>
        <v>115.52112000000001</v>
      </c>
      <c r="E36">
        <f>E20*484/55.85*'Drying samples'!$L$22/1000</f>
        <v>139.13026735899732</v>
      </c>
    </row>
    <row r="37" spans="1:5" x14ac:dyDescent="0.35">
      <c r="A37" s="5">
        <v>1.9777777777781012</v>
      </c>
      <c r="B37">
        <f t="shared" si="4"/>
        <v>0</v>
      </c>
      <c r="C37">
        <f>C21*484/55.85*'Drying samples'!$L$20/1000</f>
        <v>146.3338733428827</v>
      </c>
      <c r="D37">
        <f>D21*484/55.85*'Drying samples'!$L$21/1000</f>
        <v>144.21264000000002</v>
      </c>
      <c r="E37">
        <f>E21*484/55.85*'Drying samples'!$L$22/1000</f>
        <v>174.56095656222024</v>
      </c>
    </row>
    <row r="38" spans="1:5" x14ac:dyDescent="0.35">
      <c r="A38" s="5">
        <v>3.0215277777751908</v>
      </c>
      <c r="B38">
        <f t="shared" si="4"/>
        <v>0</v>
      </c>
      <c r="C38">
        <f>C22*484/55.85*'Drying samples'!$L$20/1000</f>
        <v>166.34199007341093</v>
      </c>
      <c r="D38">
        <f>D22*484/55.85*'Drying samples'!$L$21/1000</f>
        <v>164.59872000000001</v>
      </c>
      <c r="E38">
        <f>E22*484/55.85*'Drying samples'!$L$22/1000</f>
        <v>198.32544322291855</v>
      </c>
    </row>
    <row r="39" spans="1:5" x14ac:dyDescent="0.35">
      <c r="A39" s="5">
        <v>4</v>
      </c>
      <c r="B39">
        <f t="shared" si="4"/>
        <v>0</v>
      </c>
      <c r="C39">
        <f>C23*484/55.85*'Drying samples'!$L$20/1000</f>
        <v>180.46536658907789</v>
      </c>
      <c r="D39">
        <f>D23*484/55.85*'Drying samples'!$L$21/1000</f>
        <v>178.94447999999997</v>
      </c>
      <c r="E39">
        <f>E23*484/55.85*'Drying samples'!$L$22/1000</f>
        <v>215.60870624888091</v>
      </c>
    </row>
    <row r="40" spans="1:5" x14ac:dyDescent="0.35">
      <c r="A40" s="5">
        <v>4.9881944444423425</v>
      </c>
      <c r="B40">
        <f t="shared" si="4"/>
        <v>0</v>
      </c>
      <c r="C40">
        <f>C24*484/55.85*'Drying samples'!$L$20/1000</f>
        <v>191.84253100447629</v>
      </c>
      <c r="D40">
        <f>D24*484/55.85*'Drying samples'!$L$21/1000</f>
        <v>190.27007999999998</v>
      </c>
      <c r="E40">
        <f>E24*484/55.85*'Drying samples'!$L$22/1000</f>
        <v>229.86739824529991</v>
      </c>
    </row>
    <row r="41" spans="1:5" x14ac:dyDescent="0.35">
      <c r="A41" s="5">
        <v>6</v>
      </c>
      <c r="B41">
        <f t="shared" si="4"/>
        <v>0</v>
      </c>
      <c r="C41">
        <f>C25*484/55.85*'Drying samples'!$L$20/1000</f>
        <v>202.04274737690244</v>
      </c>
      <c r="D41">
        <f>D25*484/55.85*'Drying samples'!$L$21/1000</f>
        <v>200.84063999999998</v>
      </c>
      <c r="E41">
        <f>E25*484/55.85*'Drying samples'!$L$22/1000</f>
        <v>241.96568236347358</v>
      </c>
    </row>
    <row r="42" spans="1:5" x14ac:dyDescent="0.35">
      <c r="A42" s="5">
        <v>6.9986111111065838</v>
      </c>
      <c r="B42">
        <f t="shared" si="4"/>
        <v>0</v>
      </c>
      <c r="C42">
        <f>C26*484/55.85*'Drying samples'!$L$20/1000</f>
        <v>211.0660157063563</v>
      </c>
      <c r="D42">
        <f>D26*484/55.85*'Drying samples'!$L$21/1000</f>
        <v>209.14607999999998</v>
      </c>
      <c r="E42">
        <f>E26*484/55.85*'Drying samples'!$L$22/1000</f>
        <v>252.76772175470006</v>
      </c>
    </row>
    <row r="43" spans="1:5" x14ac:dyDescent="0.35">
      <c r="A43" s="5">
        <v>8.0138888888832298</v>
      </c>
      <c r="B43">
        <f t="shared" si="4"/>
        <v>0</v>
      </c>
      <c r="C43">
        <f>C27*484/55.85*'Drying samples'!$L$20/1000</f>
        <v>218.52001997851386</v>
      </c>
      <c r="D43">
        <f>D27*484/55.85*'Drying samples'!$L$21/1000</f>
        <v>216.31896</v>
      </c>
      <c r="E43">
        <f>E27*484/55.85*'Drying samples'!$L$22/1000</f>
        <v>261.84143484333032</v>
      </c>
    </row>
    <row r="44" spans="1:5" x14ac:dyDescent="0.35">
      <c r="A44" s="5">
        <v>9.0034722222189885</v>
      </c>
      <c r="B44">
        <f t="shared" si="4"/>
        <v>0</v>
      </c>
      <c r="C44">
        <f>C28*484/55.85*'Drying samples'!$L$20/1000</f>
        <v>225.18939222202329</v>
      </c>
      <c r="D44">
        <f>D28*484/55.85*'Drying samples'!$L$21/1000</f>
        <v>223.11431999999996</v>
      </c>
      <c r="E44">
        <f>E28*484/55.85*'Drying samples'!$L$22/1000</f>
        <v>270.05098478066247</v>
      </c>
    </row>
    <row r="45" spans="1:5" x14ac:dyDescent="0.35">
      <c r="A45" s="5">
        <v>10</v>
      </c>
      <c r="B45">
        <f t="shared" si="4"/>
        <v>0</v>
      </c>
      <c r="C45">
        <f>C29*484/55.85*'Drying samples'!$L$20/1000</f>
        <v>231.46644845120858</v>
      </c>
      <c r="D45">
        <f>D29*484/55.85*'Drying samples'!$L$21/1000</f>
        <v>229.15463999999994</v>
      </c>
      <c r="E45">
        <f>E29*484/55.85*'Drying samples'!$L$22/1000</f>
        <v>277.82845314234555</v>
      </c>
    </row>
    <row r="48" spans="1:5" x14ac:dyDescent="0.35">
      <c r="A48" t="s">
        <v>21</v>
      </c>
      <c r="C48" s="3">
        <f>C45+'Drying samples'!J20</f>
        <v>285.56129318066246</v>
      </c>
      <c r="D48" s="3">
        <f>D45+'Drying samples'!J21</f>
        <v>278.88460520336611</v>
      </c>
      <c r="E48" s="3">
        <f>E45+'Drying samples'!J22</f>
        <v>344.89615787466425</v>
      </c>
    </row>
    <row r="51" spans="1:5" x14ac:dyDescent="0.35">
      <c r="B51" t="s">
        <v>22</v>
      </c>
    </row>
    <row r="52" spans="1:5" x14ac:dyDescent="0.35">
      <c r="A52" t="s">
        <v>23</v>
      </c>
      <c r="B52" t="s">
        <v>0</v>
      </c>
      <c r="C52" t="s">
        <v>1</v>
      </c>
      <c r="D52" t="s">
        <v>2</v>
      </c>
      <c r="E52" t="s">
        <v>3</v>
      </c>
    </row>
    <row r="53" spans="1:5" x14ac:dyDescent="0.35">
      <c r="A53" s="5">
        <v>8.3333333328482695E-2</v>
      </c>
      <c r="C53">
        <f>C34/C$48</f>
        <v>0.17859942184063615</v>
      </c>
      <c r="D53">
        <f t="shared" ref="D53:E53" si="5">D34/D$48</f>
        <v>0.18816126462675978</v>
      </c>
      <c r="E53">
        <f t="shared" si="5"/>
        <v>0.17288466710388495</v>
      </c>
    </row>
    <row r="54" spans="1:5" x14ac:dyDescent="0.35">
      <c r="A54" s="5">
        <v>0.20833333332848269</v>
      </c>
      <c r="C54">
        <f t="shared" ref="C54:E64" si="6">C35/C$48</f>
        <v>0.23904845692515914</v>
      </c>
      <c r="D54">
        <f t="shared" si="6"/>
        <v>0.24636942562640488</v>
      </c>
      <c r="E54">
        <f t="shared" si="6"/>
        <v>0.23928240157131905</v>
      </c>
    </row>
    <row r="55" spans="1:5" x14ac:dyDescent="0.35">
      <c r="A55" s="5">
        <v>1</v>
      </c>
      <c r="C55">
        <f t="shared" si="6"/>
        <v>0.40940482852699672</v>
      </c>
      <c r="D55">
        <f t="shared" si="6"/>
        <v>0.41422551781142808</v>
      </c>
      <c r="E55">
        <f t="shared" si="6"/>
        <v>0.40339755657573156</v>
      </c>
    </row>
    <row r="56" spans="1:5" x14ac:dyDescent="0.35">
      <c r="A56" s="5">
        <v>1.9777777777781012</v>
      </c>
      <c r="C56">
        <f t="shared" si="6"/>
        <v>0.51244295651197902</v>
      </c>
      <c r="D56">
        <f t="shared" si="6"/>
        <v>0.51710505818289387</v>
      </c>
      <c r="E56">
        <f t="shared" si="6"/>
        <v>0.50612612688383718</v>
      </c>
    </row>
    <row r="57" spans="1:5" x14ac:dyDescent="0.35">
      <c r="A57" s="5">
        <v>3.0215277777751908</v>
      </c>
      <c r="C57">
        <f t="shared" si="6"/>
        <v>0.58250888354176711</v>
      </c>
      <c r="D57">
        <f t="shared" si="6"/>
        <v>0.59020367897314585</v>
      </c>
      <c r="E57">
        <f t="shared" si="6"/>
        <v>0.57502943623683478</v>
      </c>
    </row>
    <row r="58" spans="1:5" x14ac:dyDescent="0.35">
      <c r="A58" s="5">
        <v>4</v>
      </c>
      <c r="C58">
        <f t="shared" si="6"/>
        <v>0.63196718497455862</v>
      </c>
      <c r="D58">
        <f t="shared" si="6"/>
        <v>0.64164344915887861</v>
      </c>
      <c r="E58">
        <f t="shared" si="6"/>
        <v>0.62514093394810566</v>
      </c>
    </row>
    <row r="59" spans="1:5" x14ac:dyDescent="0.35">
      <c r="A59" s="5">
        <v>4.9881944444423425</v>
      </c>
      <c r="C59">
        <f t="shared" si="6"/>
        <v>0.67180859446208518</v>
      </c>
      <c r="D59">
        <f t="shared" si="6"/>
        <v>0.68225379404235198</v>
      </c>
      <c r="E59">
        <f t="shared" si="6"/>
        <v>0.66648291955990435</v>
      </c>
    </row>
    <row r="60" spans="1:5" x14ac:dyDescent="0.35">
      <c r="A60" s="5">
        <v>6</v>
      </c>
      <c r="C60">
        <f t="shared" si="6"/>
        <v>0.70752847883021253</v>
      </c>
      <c r="D60">
        <f t="shared" si="6"/>
        <v>0.72015678260026039</v>
      </c>
      <c r="E60">
        <f t="shared" si="6"/>
        <v>0.70156096795779399</v>
      </c>
    </row>
    <row r="61" spans="1:5" x14ac:dyDescent="0.35">
      <c r="A61" s="5">
        <v>6.9986111111065838</v>
      </c>
      <c r="C61">
        <f t="shared" si="6"/>
        <v>0.73912683807894031</v>
      </c>
      <c r="D61">
        <f t="shared" si="6"/>
        <v>0.74993770218147415</v>
      </c>
      <c r="E61">
        <f t="shared" si="6"/>
        <v>0.73288065402733826</v>
      </c>
    </row>
    <row r="62" spans="1:5" x14ac:dyDescent="0.35">
      <c r="A62" s="5">
        <v>8.0138888888832298</v>
      </c>
      <c r="C62">
        <f t="shared" si="6"/>
        <v>0.76522983050180249</v>
      </c>
      <c r="D62">
        <f t="shared" si="6"/>
        <v>0.77565758727434075</v>
      </c>
      <c r="E62">
        <f t="shared" si="6"/>
        <v>0.7591891903257556</v>
      </c>
    </row>
    <row r="63" spans="1:5" x14ac:dyDescent="0.35">
      <c r="A63" s="5">
        <v>9.0034722222189885</v>
      </c>
      <c r="C63">
        <f t="shared" si="6"/>
        <v>0.78858513951173193</v>
      </c>
      <c r="D63">
        <f t="shared" si="6"/>
        <v>0.8000237942044246</v>
      </c>
      <c r="E63">
        <f t="shared" si="6"/>
        <v>0.78299215173860937</v>
      </c>
    </row>
    <row r="64" spans="1:5" x14ac:dyDescent="0.35">
      <c r="A64" s="5">
        <v>10</v>
      </c>
      <c r="C64">
        <f t="shared" si="6"/>
        <v>0.81056660681519477</v>
      </c>
      <c r="D64">
        <f t="shared" si="6"/>
        <v>0.8216826448089436</v>
      </c>
      <c r="E64">
        <f t="shared" si="6"/>
        <v>0.80554232570868123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Drying samples</vt:lpstr>
      <vt:lpstr>ICP-FE-raw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2024-05-02T11:43:41Z</dcterms:modified>
</cp:coreProperties>
</file>